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QSERVER\Operasyon\batuhan\ORNEK SISTEMLER\PROKAT 9-14_2015 SİSTEM\"/>
    </mc:Choice>
  </mc:AlternateContent>
  <xr:revisionPtr revIDLastSave="0" documentId="13_ncr:1_{F80D73E9-4CFC-4C39-B55F-914616AE7739}" xr6:coauthVersionLast="40" xr6:coauthVersionMax="40" xr10:uidLastSave="{00000000-0000-0000-0000-000000000000}"/>
  <bookViews>
    <workbookView xWindow="-120" yWindow="-120" windowWidth="20640" windowHeight="11160" tabRatio="359" firstSheet="1" activeTab="1" xr2:uid="{00000000-000D-0000-FFFF-FFFF00000000}"/>
  </bookViews>
  <sheets>
    <sheet name="past" sheetId="21" state="hidden" r:id="rId1"/>
    <sheet name="OEE result" sheetId="13" r:id="rId2"/>
  </sheets>
  <definedNames>
    <definedName name="_xlnm.Print_Area" localSheetId="1">'OEE result'!$A$1:$K$61</definedName>
  </definedNames>
  <calcPr calcId="191029"/>
</workbook>
</file>

<file path=xl/calcChain.xml><?xml version="1.0" encoding="utf-8"?>
<calcChain xmlns="http://schemas.openxmlformats.org/spreadsheetml/2006/main">
  <c r="D45" i="13" l="1"/>
  <c r="D26" i="13"/>
  <c r="D38" i="13" s="1"/>
  <c r="D32" i="13"/>
  <c r="D34" i="13" s="1"/>
  <c r="D39" i="13"/>
  <c r="E45" i="13"/>
  <c r="E26" i="13"/>
  <c r="E38" i="13" s="1"/>
  <c r="E32" i="13"/>
  <c r="E34" i="13" s="1"/>
  <c r="E39" i="13"/>
  <c r="I45" i="13"/>
  <c r="I32" i="13"/>
  <c r="I34" i="13" s="1"/>
  <c r="I26" i="13"/>
  <c r="I38" i="13" s="1"/>
  <c r="I39" i="13"/>
  <c r="J45" i="13"/>
  <c r="J32" i="13"/>
  <c r="J34" i="13" s="1"/>
  <c r="J26" i="13"/>
  <c r="J38" i="13" s="1"/>
  <c r="J39" i="13"/>
  <c r="G45" i="13"/>
  <c r="G26" i="13"/>
  <c r="G38" i="13" s="1"/>
  <c r="G32" i="13"/>
  <c r="G34" i="13" s="1"/>
  <c r="D13" i="13"/>
  <c r="E13" i="13"/>
  <c r="E15" i="13" s="1"/>
  <c r="E16" i="13" s="1"/>
  <c r="D15" i="13"/>
  <c r="D16" i="13" s="1"/>
  <c r="D44" i="13"/>
  <c r="D50" i="13" s="1"/>
  <c r="D25" i="13"/>
  <c r="E44" i="13"/>
  <c r="E50" i="13" s="1"/>
  <c r="I13" i="13"/>
  <c r="I15" i="13" s="1"/>
  <c r="I16" i="13" s="1"/>
  <c r="I25" i="13"/>
  <c r="I44" i="13"/>
  <c r="I50" i="13" s="1"/>
  <c r="K44" i="13"/>
  <c r="K50" i="13" s="1"/>
  <c r="K45" i="13"/>
  <c r="K13" i="13"/>
  <c r="K15" i="13" s="1"/>
  <c r="K16" i="13" s="1"/>
  <c r="K26" i="13"/>
  <c r="K38" i="13" s="1"/>
  <c r="K32" i="13"/>
  <c r="K34" i="13"/>
  <c r="K39" i="13"/>
  <c r="K25" i="13"/>
  <c r="E20" i="13"/>
  <c r="E25" i="13"/>
  <c r="E28" i="13"/>
  <c r="E36" i="13"/>
  <c r="E42" i="13" s="1"/>
  <c r="G44" i="13"/>
  <c r="G50" i="13" s="1"/>
  <c r="G13" i="13"/>
  <c r="G15" i="13" s="1"/>
  <c r="G16" i="13" s="1"/>
  <c r="G39" i="13"/>
  <c r="J44" i="13"/>
  <c r="J50" i="13" s="1"/>
  <c r="J13" i="13"/>
  <c r="J15" i="13" s="1"/>
  <c r="J16" i="13" s="1"/>
  <c r="G36" i="13"/>
  <c r="G42" i="13" s="1"/>
  <c r="G28" i="13"/>
  <c r="G25" i="13"/>
  <c r="G20" i="13"/>
  <c r="J25" i="13"/>
  <c r="D36" i="13"/>
  <c r="D42" i="13" s="1"/>
  <c r="D28" i="13"/>
  <c r="D20" i="13"/>
  <c r="J50" i="21"/>
  <c r="K50" i="21" s="1"/>
  <c r="D50" i="21"/>
  <c r="E50" i="21" s="1"/>
  <c r="C51" i="21"/>
  <c r="C52" i="21" s="1"/>
  <c r="C53" i="21" s="1"/>
  <c r="C54" i="21" s="1"/>
  <c r="C55" i="21" s="1"/>
  <c r="C56" i="21" s="1"/>
  <c r="C57" i="21" s="1"/>
  <c r="C58" i="21" s="1"/>
  <c r="C59" i="21" s="1"/>
  <c r="J45" i="21"/>
  <c r="J40" i="21"/>
  <c r="J39" i="21"/>
  <c r="J38" i="21"/>
  <c r="J37" i="21"/>
  <c r="K38" i="21"/>
  <c r="L38" i="21"/>
  <c r="M38" i="21"/>
  <c r="N38" i="21"/>
  <c r="O38" i="21"/>
  <c r="K39" i="21"/>
  <c r="L39" i="21"/>
  <c r="M39" i="21"/>
  <c r="N39" i="21"/>
  <c r="O39" i="21"/>
  <c r="K40" i="21"/>
  <c r="L40" i="21"/>
  <c r="E40" i="21"/>
  <c r="M40" i="21"/>
  <c r="N40" i="21"/>
  <c r="O40" i="21"/>
  <c r="K45" i="21"/>
  <c r="L45" i="21"/>
  <c r="M45" i="21"/>
  <c r="N45" i="21"/>
  <c r="O45" i="21"/>
  <c r="O37" i="21"/>
  <c r="H37" i="21"/>
  <c r="N37" i="21"/>
  <c r="G37" i="21"/>
  <c r="M37" i="21"/>
  <c r="F37" i="21"/>
  <c r="L37" i="21"/>
  <c r="E37" i="21"/>
  <c r="K37" i="21"/>
  <c r="D37" i="21"/>
  <c r="C37" i="21"/>
  <c r="C38" i="21"/>
  <c r="D38" i="21"/>
  <c r="C39" i="21"/>
  <c r="D39" i="21"/>
  <c r="C40" i="21"/>
  <c r="D40" i="21"/>
  <c r="C45" i="21"/>
  <c r="D45" i="21"/>
  <c r="E38" i="21"/>
  <c r="F38" i="21"/>
  <c r="G38" i="21"/>
  <c r="E39" i="21"/>
  <c r="F39" i="21"/>
  <c r="G39" i="21"/>
  <c r="F40" i="21"/>
  <c r="G40" i="21"/>
  <c r="E45" i="21"/>
  <c r="F45" i="21"/>
  <c r="G45" i="21"/>
  <c r="H45" i="21"/>
  <c r="H40" i="21"/>
  <c r="H39" i="21"/>
  <c r="H38" i="21"/>
  <c r="H42" i="21"/>
  <c r="O42" i="21"/>
  <c r="N42" i="21"/>
  <c r="G42" i="21"/>
  <c r="M42" i="21"/>
  <c r="F42" i="21"/>
  <c r="L42" i="21"/>
  <c r="E42" i="21"/>
  <c r="K42" i="21"/>
  <c r="D42" i="21"/>
  <c r="J42" i="21"/>
  <c r="C42" i="21"/>
  <c r="H41" i="21"/>
  <c r="G41" i="21"/>
  <c r="F41" i="21"/>
  <c r="E41" i="21"/>
  <c r="D41" i="21"/>
  <c r="C41" i="21"/>
  <c r="O41" i="21"/>
  <c r="N41" i="21"/>
  <c r="M41" i="21"/>
  <c r="L41" i="21"/>
  <c r="K41" i="21"/>
  <c r="J41" i="21"/>
  <c r="H43" i="21"/>
  <c r="G43" i="21"/>
  <c r="F43" i="21"/>
  <c r="E43" i="21"/>
  <c r="D43" i="21"/>
  <c r="C43" i="21"/>
  <c r="O43" i="21"/>
  <c r="N43" i="21"/>
  <c r="M43" i="21"/>
  <c r="L43" i="21"/>
  <c r="K43" i="21"/>
  <c r="J43" i="21"/>
  <c r="H44" i="21"/>
  <c r="G44" i="21"/>
  <c r="F44" i="21"/>
  <c r="E44" i="21"/>
  <c r="D44" i="21"/>
  <c r="C44" i="21"/>
  <c r="O44" i="21"/>
  <c r="N44" i="21"/>
  <c r="M44" i="21"/>
  <c r="L44" i="21"/>
  <c r="K44" i="21"/>
  <c r="J44" i="21"/>
  <c r="H46" i="21"/>
  <c r="F46" i="21"/>
  <c r="E46" i="21"/>
  <c r="D46" i="21"/>
  <c r="C46" i="21"/>
  <c r="O46" i="21"/>
  <c r="M46" i="21"/>
  <c r="L46" i="21"/>
  <c r="K46" i="21"/>
  <c r="J46" i="21"/>
  <c r="G46" i="21"/>
  <c r="N46" i="21"/>
  <c r="L50" i="21" l="1"/>
  <c r="K51" i="21"/>
  <c r="K52" i="21" s="1"/>
  <c r="K53" i="21" s="1"/>
  <c r="K54" i="21" s="1"/>
  <c r="K55" i="21" s="1"/>
  <c r="K56" i="21" s="1"/>
  <c r="K57" i="21" s="1"/>
  <c r="K58" i="21" s="1"/>
  <c r="K59" i="21" s="1"/>
  <c r="G43" i="13"/>
  <c r="G18" i="13"/>
  <c r="G37" i="13"/>
  <c r="D43" i="13"/>
  <c r="D46" i="13" s="1"/>
  <c r="D47" i="13" s="1"/>
  <c r="D37" i="13"/>
  <c r="D40" i="13" s="1"/>
  <c r="D18" i="13"/>
  <c r="E51" i="21"/>
  <c r="E52" i="21" s="1"/>
  <c r="E53" i="21" s="1"/>
  <c r="E54" i="21" s="1"/>
  <c r="E55" i="21" s="1"/>
  <c r="E56" i="21" s="1"/>
  <c r="E57" i="21" s="1"/>
  <c r="E58" i="21" s="1"/>
  <c r="E59" i="21" s="1"/>
  <c r="F50" i="21"/>
  <c r="J37" i="13"/>
  <c r="J43" i="13"/>
  <c r="J46" i="13" s="1"/>
  <c r="J18" i="13"/>
  <c r="K43" i="13"/>
  <c r="K46" i="13" s="1"/>
  <c r="K37" i="13"/>
  <c r="K18" i="13"/>
  <c r="I37" i="13"/>
  <c r="I18" i="13"/>
  <c r="I43" i="13"/>
  <c r="I46" i="13" s="1"/>
  <c r="E37" i="13"/>
  <c r="E40" i="13" s="1"/>
  <c r="E18" i="13"/>
  <c r="E43" i="13"/>
  <c r="E46" i="13" s="1"/>
  <c r="K40" i="13"/>
  <c r="J40" i="13"/>
  <c r="G40" i="13"/>
  <c r="G46" i="13"/>
  <c r="I40" i="13"/>
  <c r="D51" i="21"/>
  <c r="D52" i="21" s="1"/>
  <c r="D53" i="21" s="1"/>
  <c r="D54" i="21" s="1"/>
  <c r="D55" i="21" s="1"/>
  <c r="D56" i="21" s="1"/>
  <c r="D57" i="21" s="1"/>
  <c r="D58" i="21" s="1"/>
  <c r="D59" i="21" s="1"/>
  <c r="J51" i="21"/>
  <c r="J52" i="21" s="1"/>
  <c r="J53" i="21" s="1"/>
  <c r="J54" i="21" s="1"/>
  <c r="J55" i="21" s="1"/>
  <c r="J56" i="21" s="1"/>
  <c r="J57" i="21" s="1"/>
  <c r="J58" i="21" s="1"/>
  <c r="J59" i="21" s="1"/>
  <c r="D51" i="13" l="1"/>
  <c r="D52" i="13" s="1"/>
  <c r="D49" i="13"/>
  <c r="E47" i="13"/>
  <c r="E49" i="13" s="1"/>
  <c r="E51" i="13"/>
  <c r="E52" i="13" s="1"/>
  <c r="K51" i="13"/>
  <c r="K52" i="13" s="1"/>
  <c r="K47" i="13"/>
  <c r="K49" i="13" s="1"/>
  <c r="J51" i="13"/>
  <c r="J52" i="13" s="1"/>
  <c r="J47" i="13"/>
  <c r="J49" i="13" s="1"/>
  <c r="G50" i="21"/>
  <c r="F51" i="21"/>
  <c r="F52" i="21" s="1"/>
  <c r="F53" i="21" s="1"/>
  <c r="F54" i="21" s="1"/>
  <c r="F55" i="21" s="1"/>
  <c r="F56" i="21" s="1"/>
  <c r="F57" i="21" s="1"/>
  <c r="F58" i="21" s="1"/>
  <c r="F59" i="21" s="1"/>
  <c r="G51" i="13"/>
  <c r="G52" i="13" s="1"/>
  <c r="C54" i="13" s="1"/>
  <c r="G47" i="13"/>
  <c r="G49" i="13" s="1"/>
  <c r="I47" i="13"/>
  <c r="I49" i="13" s="1"/>
  <c r="I51" i="13"/>
  <c r="I52" i="13" s="1"/>
  <c r="M50" i="21"/>
  <c r="L51" i="21"/>
  <c r="L52" i="21" s="1"/>
  <c r="L53" i="21" s="1"/>
  <c r="L54" i="21" s="1"/>
  <c r="L55" i="21" s="1"/>
  <c r="L56" i="21" s="1"/>
  <c r="L57" i="21" s="1"/>
  <c r="L58" i="21" s="1"/>
  <c r="L59" i="21" s="1"/>
  <c r="N50" i="21" l="1"/>
  <c r="M51" i="21"/>
  <c r="M52" i="21" s="1"/>
  <c r="M53" i="21" s="1"/>
  <c r="M54" i="21" s="1"/>
  <c r="M55" i="21" s="1"/>
  <c r="M56" i="21" s="1"/>
  <c r="M57" i="21" s="1"/>
  <c r="M58" i="21" s="1"/>
  <c r="M59" i="21" s="1"/>
  <c r="H50" i="21"/>
  <c r="H51" i="21" s="1"/>
  <c r="H52" i="21" s="1"/>
  <c r="H53" i="21" s="1"/>
  <c r="H54" i="21" s="1"/>
  <c r="H55" i="21" s="1"/>
  <c r="H56" i="21" s="1"/>
  <c r="H57" i="21" s="1"/>
  <c r="H58" i="21" s="1"/>
  <c r="H59" i="21" s="1"/>
  <c r="G51" i="21"/>
  <c r="G52" i="21" s="1"/>
  <c r="G53" i="21" s="1"/>
  <c r="G54" i="21" s="1"/>
  <c r="G55" i="21" s="1"/>
  <c r="G56" i="21" s="1"/>
  <c r="G57" i="21" s="1"/>
  <c r="G58" i="21" s="1"/>
  <c r="G59" i="21" s="1"/>
  <c r="O50" i="21" l="1"/>
  <c r="O51" i="21" s="1"/>
  <c r="O52" i="21" s="1"/>
  <c r="O53" i="21" s="1"/>
  <c r="O54" i="21" s="1"/>
  <c r="O55" i="21" s="1"/>
  <c r="O56" i="21" s="1"/>
  <c r="O57" i="21" s="1"/>
  <c r="O58" i="21" s="1"/>
  <c r="O59" i="21" s="1"/>
  <c r="N51" i="21"/>
  <c r="N52" i="21" s="1"/>
  <c r="N53" i="21" s="1"/>
  <c r="N54" i="21" s="1"/>
  <c r="N55" i="21" s="1"/>
  <c r="N56" i="21" s="1"/>
  <c r="N57" i="21" s="1"/>
  <c r="N58" i="21" s="1"/>
  <c r="N59" i="21" s="1"/>
</calcChain>
</file>

<file path=xl/sharedStrings.xml><?xml version="1.0" encoding="utf-8"?>
<sst xmlns="http://schemas.openxmlformats.org/spreadsheetml/2006/main" count="130" uniqueCount="118">
  <si>
    <t>E.</t>
  </si>
  <si>
    <t>=C - D</t>
  </si>
  <si>
    <t>F.</t>
  </si>
  <si>
    <t>=A x E</t>
  </si>
  <si>
    <t>G.</t>
  </si>
  <si>
    <t>H.</t>
  </si>
  <si>
    <t>Total planned production time/week (minutes)</t>
  </si>
  <si>
    <t>=F x G</t>
  </si>
  <si>
    <t>Sample production run data:</t>
  </si>
  <si>
    <t>I.</t>
  </si>
  <si>
    <t>J.</t>
  </si>
  <si>
    <t>K.</t>
  </si>
  <si>
    <t>L.</t>
  </si>
  <si>
    <t>= (AG-AF)/AF x 100</t>
  </si>
  <si>
    <t>M.</t>
  </si>
  <si>
    <t>=K - L</t>
  </si>
  <si>
    <t>N.</t>
  </si>
  <si>
    <t>=((I - J)*60) / K</t>
  </si>
  <si>
    <t>Other data:</t>
  </si>
  <si>
    <t>O.</t>
  </si>
  <si>
    <t>P.</t>
  </si>
  <si>
    <t>Q.</t>
  </si>
  <si>
    <t>R.</t>
  </si>
  <si>
    <t>=P x Q</t>
  </si>
  <si>
    <t>S.</t>
  </si>
  <si>
    <t>This should agree with field J</t>
  </si>
  <si>
    <t>T.</t>
  </si>
  <si>
    <t>= (R + S) x A</t>
  </si>
  <si>
    <t>OEE calculation</t>
  </si>
  <si>
    <t>U.</t>
  </si>
  <si>
    <t>V.</t>
  </si>
  <si>
    <t>W.</t>
  </si>
  <si>
    <t>X.</t>
  </si>
  <si>
    <t>OEE:</t>
  </si>
  <si>
    <t>Capacity analysis</t>
  </si>
  <si>
    <t>Y.</t>
  </si>
  <si>
    <t>= F/60</t>
  </si>
  <si>
    <t>Z.</t>
  </si>
  <si>
    <t>= G</t>
  </si>
  <si>
    <t>AA.</t>
  </si>
  <si>
    <t>= 60/O</t>
  </si>
  <si>
    <t>AB.</t>
  </si>
  <si>
    <t>= Y x 60 x AA</t>
  </si>
  <si>
    <t>AC.</t>
  </si>
  <si>
    <t>= AB x Z</t>
  </si>
  <si>
    <t>AD.</t>
  </si>
  <si>
    <t>AE.</t>
  </si>
  <si>
    <t>= AC x X</t>
  </si>
  <si>
    <t>AF.</t>
  </si>
  <si>
    <t>= AD/Z</t>
  </si>
  <si>
    <t>AG.</t>
  </si>
  <si>
    <t>= AB x X</t>
  </si>
  <si>
    <t>AH.</t>
  </si>
  <si>
    <t>What are the process assumptions for yield, OEE, and first-run capability?</t>
  </si>
  <si>
    <t>Please perform this analysis for all key processes.</t>
  </si>
  <si>
    <t>(Note: White cells must be filled in, Shaded cells are calculated fields)</t>
  </si>
  <si>
    <t>Constraint Process:</t>
  </si>
  <si>
    <t>Operating pattern and machine data:</t>
  </si>
  <si>
    <t>Process 1</t>
  </si>
  <si>
    <t>Process 2</t>
  </si>
  <si>
    <t>A.</t>
  </si>
  <si>
    <t>B.</t>
  </si>
  <si>
    <t>C.</t>
  </si>
  <si>
    <t>=B x 60</t>
  </si>
  <si>
    <t>D.</t>
  </si>
  <si>
    <t>Historic luanch rediness data</t>
  </si>
  <si>
    <t>Example data for Significant Production Run</t>
  </si>
  <si>
    <t>Consequences:</t>
  </si>
  <si>
    <t>1) ALERT in WERS</t>
  </si>
  <si>
    <t xml:space="preserve">2) Interim-PSW (Capacity) </t>
  </si>
  <si>
    <t xml:space="preserve">4) Always attach OEE analysis to PSW coversheet when PSW is submitted! </t>
  </si>
  <si>
    <r>
      <t xml:space="preserve">  OEE Analysis-</t>
    </r>
    <r>
      <rPr>
        <u/>
        <sz val="20"/>
        <rFont val="Arial"/>
        <family val="2"/>
      </rPr>
      <t xml:space="preserve"> (Uses data that can be gathered from a sample production run)</t>
    </r>
  </si>
  <si>
    <t>=U x V x W  x100</t>
  </si>
  <si>
    <t>OEE EXERCISE RESULT</t>
  </si>
  <si>
    <t>Sample Process</t>
  </si>
  <si>
    <t>3) Communicate Interim-PSW (Capacity) with status "YELLOW" to STA engineer</t>
  </si>
  <si>
    <t xml:space="preserve">=(F-T)/F  </t>
  </si>
  <si>
    <t xml:space="preserve">=O / N  </t>
  </si>
  <si>
    <t xml:space="preserve">=L / K  </t>
  </si>
  <si>
    <t>Process 4</t>
  </si>
  <si>
    <t>Process 5</t>
  </si>
  <si>
    <t>Process 6</t>
  </si>
  <si>
    <t>Hours/shift (Saat/Gün)</t>
  </si>
  <si>
    <t>Minutes/shift (Dakika/Vardiya)</t>
  </si>
  <si>
    <t>Shifts/day (Vardiya/Gün)</t>
  </si>
  <si>
    <t>Planned downtime: lunch, breaks (minutes/shift) Note: If tag relief is used, enter 0
Planlanan çevrim zamanı; Öğle yemeği, Çay molaları (Dakika/Vardiya)</t>
  </si>
  <si>
    <t>Total planned production time/shift (minutes)
Toplam planlanan üretim zamanı (Zaman/Vardiya) Dakika</t>
  </si>
  <si>
    <t>Total planned production time/day (minutes)
Toplam planlanan üretim zamanı (Dakika)</t>
  </si>
  <si>
    <t>Days/week
Günler / Hafta</t>
  </si>
  <si>
    <t xml:space="preserve">Total minutes run
Toplam koşma (Üretme) Zamanı </t>
  </si>
  <si>
    <t>Total breakdown time + time for minor set-ups and adjustments (minutes)
Toplam arıza zamanı + Ayarlama ve bakım zamanları ( Dakika)</t>
  </si>
  <si>
    <t>Total number of parts made (good + bad)
Toplam parça sayısı (İyi+Kötü)</t>
  </si>
  <si>
    <t>Total bad parts
Toplam kötü parçalar</t>
  </si>
  <si>
    <t>Total good parts (first time through only- do not include parts that were re-processed or reworked)
Toplam iyi parçalar ( Tekrar işleme tutulan parçaları kapsamaz)</t>
  </si>
  <si>
    <t>Actual cycle time (sec/part)
Asıl çevrim zamanı (Saniye/Parça)</t>
  </si>
  <si>
    <t>Planned cycle time-the one used for capacity planning (seconds/part)
Kapasite planlaması için planlanan çevrim zamanı (Saniye/Parça)</t>
  </si>
  <si>
    <t>Projected time per changeover (minutes)
Tasarlanan parça değişim süresi (Dakika)</t>
  </si>
  <si>
    <t>Projected changeovers per shift
Vardiya başına tasarlanan değişimler</t>
  </si>
  <si>
    <t>Projected downtime: (breakdown time+time for minor set-ups and adjustments)/shift (minutes)
Tasarlanan duruşlar : ( Arıza, Küçük ayarlar, ayarlama zamanları)/ Vardiya (Dakika)</t>
  </si>
  <si>
    <t>Projected downtime: changeover time/shift (minutes)
Planlanan duruşlar: Değişim zamanı / Vardiya (Dakika)</t>
  </si>
  <si>
    <t>Total projected unplanned downtime/day (minutes)
Toplam planlanmamış duruşlar / gün (Dakika)</t>
  </si>
  <si>
    <t xml:space="preserve">Weekly Demand
Haftalık talep </t>
  </si>
  <si>
    <t>Performance Efficiency
Performans verimliliği</t>
  </si>
  <si>
    <t>Quality Rate:
Kaliteli Oran</t>
  </si>
  <si>
    <t>Planned uptime (hours/day)
Planlanan çalışma zamanı (Saat/Gün)</t>
  </si>
  <si>
    <t>Planned uptime (days/week)
Toplam çalışma zamanı (Gün/Hafta)</t>
  </si>
  <si>
    <t>Planned rate of production (parts/minute)
Üretim planlama oranı (Parca/Dakika)</t>
  </si>
  <si>
    <t xml:space="preserve">Theoretical production capacity per day
Teorik günlük üretim kapasitesi </t>
  </si>
  <si>
    <t>Theoretical production capacity per week
Teorik haftalık üretim kapasitesi</t>
  </si>
  <si>
    <t>Weekly Parts Available for Shipment
Haftalık nakliye için müsait parça</t>
  </si>
  <si>
    <t>Daily Demand (DPV)
Günlük talep</t>
  </si>
  <si>
    <t>Daily Parts Available for Shipment
Hergün nakliye için müsait parçalar</t>
  </si>
  <si>
    <t>Percent above/below DPV
Aşağı yukarı % Günlük talep</t>
  </si>
  <si>
    <t>Percent above/below DPV for bottleneck operation (Minimum value of AH)
Darboğaz çalışması için aşağı yukarı DPV (minimum değeri)</t>
  </si>
  <si>
    <t xml:space="preserve">Supplier          </t>
  </si>
  <si>
    <t xml:space="preserve">Vendor Code </t>
  </si>
  <si>
    <t xml:space="preserve">Part Number </t>
  </si>
  <si>
    <t>Equipment Availability:
Kullanabilirlik Oranı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</si>
</sst>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00%"/>
    <numFmt numFmtId="167" formatCode="0.0000%"/>
    <numFmt numFmtId="168" formatCode="_ &quot;R&quot;\ * #,##0_ ;_ &quot;R&quot;\ * \-#,##0_ ;_ &quot;R&quot;\ * &quot;-&quot;_ ;_ @_ "/>
    <numFmt numFmtId="169" formatCode="&quot;R&quot;#,##0;[Red]\-&quot;R&quot;#,##0"/>
    <numFmt numFmtId="170" formatCode="&quot;R&quot;#,##0.00;[Red]\-&quot;R&quot;#,##0.00"/>
    <numFmt numFmtId="171" formatCode="mmmm\ d\,\ yyyy"/>
    <numFmt numFmtId="172" formatCode="\$#,##0.00;[Red]\-\$#,##0.00"/>
    <numFmt numFmtId="173" formatCode="0.000"/>
  </numFmts>
  <fonts count="25">
    <font>
      <sz val="10"/>
      <name val="Arial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2"/>
      <name val="Arial"/>
      <family val="2"/>
    </font>
    <font>
      <sz val="10"/>
      <name val="MS Sans Serif"/>
      <family val="2"/>
      <charset val="162"/>
    </font>
    <font>
      <sz val="10"/>
      <name val="Times New Roman"/>
      <family val="1"/>
      <charset val="162"/>
    </font>
    <font>
      <sz val="11"/>
      <name val="‚l‚r –¾’©"/>
      <charset val="128"/>
    </font>
    <font>
      <sz val="8"/>
      <name val="Times New Roman"/>
      <family val="1"/>
      <charset val="162"/>
    </font>
    <font>
      <b/>
      <sz val="10"/>
      <name val="Helv"/>
    </font>
    <font>
      <b/>
      <sz val="12"/>
      <name val="Helv"/>
    </font>
    <font>
      <b/>
      <sz val="11"/>
      <name val="Helv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u/>
      <sz val="20"/>
      <name val="Arial"/>
      <family val="2"/>
    </font>
    <font>
      <b/>
      <u/>
      <sz val="72"/>
      <name val="Arial"/>
      <family val="2"/>
    </font>
    <font>
      <b/>
      <sz val="14"/>
      <color indexed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3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8" fillId="0" borderId="0">
      <alignment horizontal="center" wrapText="1"/>
      <protection locked="0"/>
    </xf>
    <xf numFmtId="0" fontId="9" fillId="0" borderId="0"/>
    <xf numFmtId="40" fontId="5" fillId="0" borderId="0" applyFont="0" applyFill="0" applyBorder="0" applyAlignment="0" applyProtection="0"/>
    <xf numFmtId="172" fontId="6" fillId="0" borderId="0">
      <alignment horizontal="center"/>
    </xf>
    <xf numFmtId="167" fontId="2" fillId="0" borderId="0" applyFont="0" applyFill="0" applyBorder="0" applyAlignment="0" applyProtection="0"/>
    <xf numFmtId="171" fontId="5" fillId="0" borderId="0" applyFont="0" applyFill="0" applyBorder="0" applyProtection="0">
      <alignment horizontal="centerContinuous"/>
    </xf>
    <xf numFmtId="38" fontId="3" fillId="2" borderId="0" applyNumberFormat="0" applyBorder="0" applyAlignment="0" applyProtection="0"/>
    <xf numFmtId="0" fontId="10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3" fillId="2" borderId="3" applyNumberFormat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1" fillId="0" borderId="4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quotePrefix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left" vertical="top"/>
    </xf>
    <xf numFmtId="1" fontId="0" fillId="0" borderId="0" xfId="0" applyNumberFormat="1" applyAlignment="1">
      <alignment horizontal="center"/>
    </xf>
    <xf numFmtId="0" fontId="0" fillId="0" borderId="0" xfId="0" applyAlignment="1">
      <alignment textRotation="9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Fill="1" applyBorder="1" applyAlignment="1">
      <alignment horizontal="left" vertical="top"/>
    </xf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2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quotePrefix="1" applyFont="1" applyFill="1" applyBorder="1" applyAlignment="1">
      <alignment horizontal="left" vertical="top"/>
    </xf>
    <xf numFmtId="0" fontId="17" fillId="3" borderId="12" xfId="0" applyFont="1" applyFill="1" applyBorder="1" applyAlignment="1" applyProtection="1">
      <alignment horizontal="center" vertical="top"/>
      <protection locked="0"/>
    </xf>
    <xf numFmtId="0" fontId="17" fillId="3" borderId="3" xfId="0" applyFont="1" applyFill="1" applyBorder="1" applyAlignment="1" applyProtection="1">
      <alignment horizontal="center" vertical="top"/>
      <protection locked="0"/>
    </xf>
    <xf numFmtId="0" fontId="17" fillId="3" borderId="13" xfId="0" applyFont="1" applyFill="1" applyBorder="1" applyAlignment="1" applyProtection="1">
      <alignment horizontal="center" vertical="top"/>
      <protection locked="0"/>
    </xf>
    <xf numFmtId="0" fontId="17" fillId="3" borderId="14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7" fillId="0" borderId="12" xfId="0" applyFont="1" applyFill="1" applyBorder="1" applyAlignment="1" applyProtection="1">
      <alignment horizontal="center" vertical="top"/>
      <protection locked="0"/>
    </xf>
    <xf numFmtId="0" fontId="17" fillId="0" borderId="3" xfId="0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horizontal="right" vertical="top"/>
    </xf>
    <xf numFmtId="0" fontId="13" fillId="0" borderId="1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66" fontId="18" fillId="0" borderId="0" xfId="25" applyNumberFormat="1" applyFont="1" applyFill="1" applyBorder="1" applyAlignment="1">
      <alignment horizontal="center" vertical="top"/>
    </xf>
    <xf numFmtId="0" fontId="17" fillId="0" borderId="0" xfId="0" applyFont="1" applyFill="1" applyBorder="1"/>
    <xf numFmtId="0" fontId="17" fillId="3" borderId="16" xfId="0" applyFont="1" applyFill="1" applyBorder="1" applyAlignment="1">
      <alignment horizontal="center" vertical="top"/>
    </xf>
    <xf numFmtId="0" fontId="17" fillId="3" borderId="12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center" vertical="top"/>
    </xf>
    <xf numFmtId="10" fontId="17" fillId="3" borderId="14" xfId="25" applyNumberFormat="1" applyFont="1" applyFill="1" applyBorder="1" applyAlignment="1">
      <alignment horizontal="center" vertical="top"/>
    </xf>
    <xf numFmtId="10" fontId="17" fillId="0" borderId="0" xfId="25" applyNumberFormat="1" applyFont="1" applyFill="1" applyBorder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quotePrefix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17" xfId="0" applyFont="1" applyBorder="1" applyAlignment="1">
      <alignment horizontal="right" vertical="top"/>
    </xf>
    <xf numFmtId="0" fontId="17" fillId="0" borderId="17" xfId="0" applyFont="1" applyBorder="1" applyAlignment="1">
      <alignment horizontal="center" vertical="top"/>
    </xf>
    <xf numFmtId="0" fontId="4" fillId="0" borderId="0" xfId="0" applyFont="1" applyBorder="1"/>
    <xf numFmtId="0" fontId="12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10" fontId="13" fillId="3" borderId="18" xfId="25" quotePrefix="1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7" fillId="3" borderId="19" xfId="0" applyFont="1" applyFill="1" applyBorder="1" applyAlignment="1" applyProtection="1">
      <alignment horizontal="center" vertical="top"/>
      <protection locked="0"/>
    </xf>
    <xf numFmtId="0" fontId="17" fillId="3" borderId="20" xfId="0" applyFont="1" applyFill="1" applyBorder="1" applyAlignment="1" applyProtection="1">
      <alignment horizontal="center" vertical="top"/>
      <protection locked="0"/>
    </xf>
    <xf numFmtId="0" fontId="13" fillId="0" borderId="18" xfId="0" applyFont="1" applyFill="1" applyBorder="1" applyAlignment="1" applyProtection="1">
      <alignment horizontal="center" vertical="top"/>
      <protection locked="0"/>
    </xf>
    <xf numFmtId="0" fontId="17" fillId="0" borderId="21" xfId="0" applyFont="1" applyFill="1" applyBorder="1" applyAlignment="1" applyProtection="1">
      <alignment horizontal="center" vertical="top"/>
      <protection locked="0"/>
    </xf>
    <xf numFmtId="0" fontId="17" fillId="0" borderId="19" xfId="0" applyFont="1" applyFill="1" applyBorder="1" applyAlignment="1" applyProtection="1">
      <alignment horizontal="center" vertical="top"/>
      <protection locked="0"/>
    </xf>
    <xf numFmtId="0" fontId="13" fillId="0" borderId="18" xfId="0" applyFont="1" applyFill="1" applyBorder="1" applyAlignment="1">
      <alignment horizontal="center" vertical="top"/>
    </xf>
    <xf numFmtId="0" fontId="17" fillId="3" borderId="19" xfId="0" applyFont="1" applyFill="1" applyBorder="1" applyAlignment="1">
      <alignment horizontal="center" vertical="top"/>
    </xf>
    <xf numFmtId="0" fontId="20" fillId="0" borderId="0" xfId="0" applyFont="1" applyBorder="1"/>
    <xf numFmtId="0" fontId="20" fillId="0" borderId="0" xfId="0" applyFont="1" applyFill="1" applyBorder="1" applyAlignment="1">
      <alignment horizontal="right" vertical="top"/>
    </xf>
    <xf numFmtId="2" fontId="17" fillId="3" borderId="14" xfId="0" applyNumberFormat="1" applyFont="1" applyFill="1" applyBorder="1" applyAlignment="1" applyProtection="1">
      <alignment horizontal="center" vertical="top"/>
      <protection locked="0"/>
    </xf>
    <xf numFmtId="10" fontId="18" fillId="3" borderId="22" xfId="25" applyNumberFormat="1" applyFont="1" applyFill="1" applyBorder="1" applyAlignment="1">
      <alignment horizontal="center" vertical="top"/>
    </xf>
    <xf numFmtId="10" fontId="18" fillId="3" borderId="19" xfId="25" applyNumberFormat="1" applyFont="1" applyFill="1" applyBorder="1" applyAlignment="1">
      <alignment horizontal="center" vertical="top"/>
    </xf>
    <xf numFmtId="10" fontId="18" fillId="3" borderId="20" xfId="25" applyNumberFormat="1" applyFont="1" applyFill="1" applyBorder="1" applyAlignment="1">
      <alignment horizontal="center" vertical="top"/>
    </xf>
    <xf numFmtId="10" fontId="18" fillId="3" borderId="23" xfId="25" applyNumberFormat="1" applyFont="1" applyFill="1" applyBorder="1" applyAlignment="1">
      <alignment horizontal="center" vertical="top"/>
    </xf>
    <xf numFmtId="10" fontId="18" fillId="3" borderId="3" xfId="25" applyNumberFormat="1" applyFont="1" applyFill="1" applyBorder="1" applyAlignment="1">
      <alignment horizontal="center" vertical="top"/>
    </xf>
    <xf numFmtId="10" fontId="18" fillId="3" borderId="14" xfId="25" applyNumberFormat="1" applyFont="1" applyFill="1" applyBorder="1" applyAlignment="1">
      <alignment horizontal="center" vertical="top"/>
    </xf>
    <xf numFmtId="2" fontId="17" fillId="3" borderId="19" xfId="0" applyNumberFormat="1" applyFont="1" applyFill="1" applyBorder="1" applyAlignment="1">
      <alignment horizontal="center" vertical="top"/>
    </xf>
    <xf numFmtId="2" fontId="17" fillId="3" borderId="21" xfId="0" applyNumberFormat="1" applyFont="1" applyFill="1" applyBorder="1" applyAlignment="1">
      <alignment horizontal="center" vertical="top"/>
    </xf>
    <xf numFmtId="2" fontId="17" fillId="3" borderId="16" xfId="0" applyNumberFormat="1" applyFont="1" applyFill="1" applyBorder="1" applyAlignment="1">
      <alignment horizontal="center" vertical="top"/>
    </xf>
    <xf numFmtId="173" fontId="17" fillId="3" borderId="3" xfId="0" applyNumberFormat="1" applyFont="1" applyFill="1" applyBorder="1" applyAlignment="1">
      <alignment horizontal="center" vertical="top"/>
    </xf>
    <xf numFmtId="2" fontId="17" fillId="3" borderId="3" xfId="0" applyNumberFormat="1" applyFont="1" applyFill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2" fontId="17" fillId="3" borderId="20" xfId="0" applyNumberFormat="1" applyFont="1" applyFill="1" applyBorder="1" applyAlignment="1" applyProtection="1">
      <alignment horizontal="center" vertical="top"/>
      <protection locked="0"/>
    </xf>
    <xf numFmtId="0" fontId="13" fillId="0" borderId="15" xfId="0" applyFont="1" applyBorder="1" applyAlignment="1">
      <alignment horizontal="center"/>
    </xf>
    <xf numFmtId="0" fontId="17" fillId="3" borderId="24" xfId="0" applyFont="1" applyFill="1" applyBorder="1" applyAlignment="1" applyProtection="1">
      <alignment horizontal="center" vertical="top"/>
      <protection locked="0"/>
    </xf>
    <xf numFmtId="0" fontId="17" fillId="3" borderId="25" xfId="0" applyFont="1" applyFill="1" applyBorder="1" applyAlignment="1" applyProtection="1">
      <alignment horizontal="center" vertical="top"/>
      <protection locked="0"/>
    </xf>
    <xf numFmtId="2" fontId="17" fillId="3" borderId="13" xfId="0" applyNumberFormat="1" applyFont="1" applyFill="1" applyBorder="1" applyAlignment="1" applyProtection="1">
      <alignment horizontal="center" vertical="top"/>
      <protection locked="0"/>
    </xf>
    <xf numFmtId="0" fontId="17" fillId="0" borderId="9" xfId="0" applyFont="1" applyFill="1" applyBorder="1" applyAlignment="1" applyProtection="1">
      <alignment horizontal="center" vertical="top"/>
      <protection locked="0"/>
    </xf>
    <xf numFmtId="0" fontId="17" fillId="0" borderId="24" xfId="0" applyFont="1" applyFill="1" applyBorder="1" applyAlignment="1" applyProtection="1">
      <alignment horizontal="center" vertical="top"/>
      <protection locked="0"/>
    </xf>
    <xf numFmtId="0" fontId="17" fillId="0" borderId="26" xfId="0" applyFont="1" applyFill="1" applyBorder="1" applyAlignment="1" applyProtection="1">
      <alignment horizontal="center" vertical="top"/>
      <protection locked="0"/>
    </xf>
    <xf numFmtId="166" fontId="18" fillId="3" borderId="27" xfId="25" applyNumberFormat="1" applyFont="1" applyFill="1" applyBorder="1" applyAlignment="1">
      <alignment horizontal="center" vertical="top"/>
    </xf>
    <xf numFmtId="166" fontId="18" fillId="3" borderId="24" xfId="25" applyNumberFormat="1" applyFont="1" applyFill="1" applyBorder="1" applyAlignment="1">
      <alignment horizontal="center" vertical="top"/>
    </xf>
    <xf numFmtId="166" fontId="18" fillId="3" borderId="25" xfId="25" applyNumberFormat="1" applyFont="1" applyFill="1" applyBorder="1" applyAlignment="1">
      <alignment horizontal="center" vertical="top"/>
    </xf>
    <xf numFmtId="10" fontId="18" fillId="3" borderId="26" xfId="25" applyNumberFormat="1" applyFont="1" applyFill="1" applyBorder="1" applyAlignment="1">
      <alignment horizontal="center" vertical="top"/>
    </xf>
    <xf numFmtId="10" fontId="18" fillId="3" borderId="12" xfId="25" applyNumberFormat="1" applyFont="1" applyFill="1" applyBorder="1" applyAlignment="1">
      <alignment horizontal="center" vertical="top"/>
    </xf>
    <xf numFmtId="10" fontId="18" fillId="3" borderId="13" xfId="25" applyNumberFormat="1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0" fontId="17" fillId="3" borderId="24" xfId="0" applyFont="1" applyFill="1" applyBorder="1" applyAlignment="1">
      <alignment horizontal="center" vertical="top"/>
    </xf>
    <xf numFmtId="10" fontId="17" fillId="3" borderId="25" xfId="25" applyNumberFormat="1" applyFont="1" applyFill="1" applyBorder="1" applyAlignment="1">
      <alignment horizontal="center" vertical="top"/>
    </xf>
    <xf numFmtId="2" fontId="17" fillId="3" borderId="26" xfId="0" applyNumberFormat="1" applyFont="1" applyFill="1" applyBorder="1" applyAlignment="1">
      <alignment horizontal="center" vertical="top"/>
    </xf>
    <xf numFmtId="2" fontId="17" fillId="3" borderId="12" xfId="0" applyNumberFormat="1" applyFont="1" applyFill="1" applyBorder="1" applyAlignment="1">
      <alignment horizontal="center" vertical="top"/>
    </xf>
    <xf numFmtId="2" fontId="17" fillId="3" borderId="25" xfId="0" applyNumberFormat="1" applyFont="1" applyFill="1" applyBorder="1" applyAlignment="1" applyProtection="1">
      <alignment horizontal="center" vertical="top"/>
      <protection locked="0"/>
    </xf>
    <xf numFmtId="2" fontId="17" fillId="3" borderId="24" xfId="0" applyNumberFormat="1" applyFont="1" applyFill="1" applyBorder="1" applyAlignment="1">
      <alignment horizontal="center" vertical="top"/>
    </xf>
    <xf numFmtId="10" fontId="17" fillId="3" borderId="13" xfId="25" applyNumberFormat="1" applyFont="1" applyFill="1" applyBorder="1" applyAlignment="1">
      <alignment horizontal="center" vertical="top"/>
    </xf>
    <xf numFmtId="10" fontId="17" fillId="3" borderId="20" xfId="25" applyNumberFormat="1" applyFont="1" applyFill="1" applyBorder="1" applyAlignment="1">
      <alignment horizontal="center" vertical="top"/>
    </xf>
    <xf numFmtId="3" fontId="17" fillId="2" borderId="26" xfId="0" applyNumberFormat="1" applyFont="1" applyFill="1" applyBorder="1" applyAlignment="1" applyProtection="1">
      <alignment horizontal="center" vertical="top"/>
      <protection locked="0"/>
    </xf>
    <xf numFmtId="3" fontId="17" fillId="2" borderId="9" xfId="0" applyNumberFormat="1" applyFont="1" applyFill="1" applyBorder="1" applyAlignment="1" applyProtection="1">
      <alignment horizontal="center" vertical="top"/>
      <protection locked="0"/>
    </xf>
    <xf numFmtId="3" fontId="17" fillId="0" borderId="0" xfId="0" applyNumberFormat="1" applyFont="1" applyFill="1" applyBorder="1" applyAlignment="1">
      <alignment horizontal="center" vertical="top"/>
    </xf>
    <xf numFmtId="3" fontId="17" fillId="2" borderId="21" xfId="0" applyNumberFormat="1" applyFont="1" applyFill="1" applyBorder="1" applyAlignment="1" applyProtection="1">
      <alignment horizontal="center" vertical="top"/>
      <protection locked="0"/>
    </xf>
    <xf numFmtId="3" fontId="17" fillId="2" borderId="16" xfId="0" applyNumberFormat="1" applyFont="1" applyFill="1" applyBorder="1" applyAlignment="1" applyProtection="1">
      <alignment horizontal="center" vertical="top"/>
      <protection locked="0"/>
    </xf>
    <xf numFmtId="3" fontId="17" fillId="2" borderId="28" xfId="0" applyNumberFormat="1" applyFont="1" applyFill="1" applyBorder="1" applyAlignment="1" applyProtection="1">
      <alignment horizontal="center" vertical="top"/>
      <protection locked="0"/>
    </xf>
    <xf numFmtId="3" fontId="17" fillId="2" borderId="12" xfId="0" applyNumberFormat="1" applyFont="1" applyFill="1" applyBorder="1" applyAlignment="1" applyProtection="1">
      <alignment horizontal="center" vertical="top"/>
      <protection locked="0"/>
    </xf>
    <xf numFmtId="3" fontId="17" fillId="2" borderId="24" xfId="0" applyNumberFormat="1" applyFont="1" applyFill="1" applyBorder="1" applyAlignment="1" applyProtection="1">
      <alignment horizontal="center" vertical="top"/>
      <protection locked="0"/>
    </xf>
    <xf numFmtId="3" fontId="17" fillId="2" borderId="19" xfId="0" applyNumberFormat="1" applyFont="1" applyFill="1" applyBorder="1" applyAlignment="1" applyProtection="1">
      <alignment horizontal="center" vertical="top"/>
      <protection locked="0"/>
    </xf>
    <xf numFmtId="3" fontId="17" fillId="2" borderId="3" xfId="0" applyNumberFormat="1" applyFont="1" applyFill="1" applyBorder="1" applyAlignment="1" applyProtection="1">
      <alignment horizontal="center" vertical="top"/>
      <protection locked="0"/>
    </xf>
    <xf numFmtId="3" fontId="17" fillId="2" borderId="27" xfId="0" applyNumberFormat="1" applyFont="1" applyFill="1" applyBorder="1" applyAlignment="1" applyProtection="1">
      <alignment horizontal="center" vertical="top"/>
      <protection locked="0"/>
    </xf>
    <xf numFmtId="3" fontId="17" fillId="2" borderId="22" xfId="0" applyNumberFormat="1" applyFont="1" applyFill="1" applyBorder="1" applyAlignment="1" applyProtection="1">
      <alignment horizontal="center" vertical="top"/>
      <protection locked="0"/>
    </xf>
    <xf numFmtId="3" fontId="17" fillId="2" borderId="23" xfId="0" applyNumberFormat="1" applyFont="1" applyFill="1" applyBorder="1" applyAlignment="1" applyProtection="1">
      <alignment horizontal="center" vertical="top"/>
      <protection locked="0"/>
    </xf>
    <xf numFmtId="3" fontId="17" fillId="2" borderId="29" xfId="0" applyNumberFormat="1" applyFont="1" applyFill="1" applyBorder="1" applyAlignment="1" applyProtection="1">
      <alignment horizontal="center" vertical="top"/>
      <protection locked="0"/>
    </xf>
    <xf numFmtId="3" fontId="17" fillId="2" borderId="30" xfId="0" applyNumberFormat="1" applyFont="1" applyFill="1" applyBorder="1" applyAlignment="1" applyProtection="1">
      <alignment horizontal="center" vertical="top"/>
      <protection locked="0"/>
    </xf>
    <xf numFmtId="3" fontId="17" fillId="4" borderId="12" xfId="0" applyNumberFormat="1" applyFont="1" applyFill="1" applyBorder="1" applyAlignment="1" applyProtection="1">
      <alignment horizontal="center" vertical="top"/>
      <protection locked="0"/>
    </xf>
    <xf numFmtId="3" fontId="17" fillId="4" borderId="24" xfId="0" applyNumberFormat="1" applyFont="1" applyFill="1" applyBorder="1" applyAlignment="1" applyProtection="1">
      <alignment horizontal="center" vertical="top"/>
      <protection locked="0"/>
    </xf>
    <xf numFmtId="3" fontId="17" fillId="4" borderId="19" xfId="0" applyNumberFormat="1" applyFont="1" applyFill="1" applyBorder="1" applyAlignment="1" applyProtection="1">
      <alignment horizontal="center" vertical="top"/>
      <protection locked="0"/>
    </xf>
    <xf numFmtId="3" fontId="17" fillId="4" borderId="3" xfId="0" applyNumberFormat="1" applyFont="1" applyFill="1" applyBorder="1" applyAlignment="1" applyProtection="1">
      <alignment horizontal="center" vertical="top"/>
      <protection locked="0"/>
    </xf>
    <xf numFmtId="3" fontId="17" fillId="4" borderId="30" xfId="0" applyNumberFormat="1" applyFont="1" applyFill="1" applyBorder="1" applyAlignment="1" applyProtection="1">
      <alignment horizontal="center" vertical="top"/>
      <protection locked="0"/>
    </xf>
    <xf numFmtId="3" fontId="17" fillId="3" borderId="12" xfId="0" applyNumberFormat="1" applyFont="1" applyFill="1" applyBorder="1" applyAlignment="1" applyProtection="1">
      <alignment horizontal="center" vertical="top"/>
      <protection locked="0"/>
    </xf>
    <xf numFmtId="3" fontId="17" fillId="3" borderId="24" xfId="0" applyNumberFormat="1" applyFont="1" applyFill="1" applyBorder="1" applyAlignment="1" applyProtection="1">
      <alignment horizontal="center" vertical="top"/>
      <protection locked="0"/>
    </xf>
    <xf numFmtId="3" fontId="17" fillId="3" borderId="19" xfId="0" applyNumberFormat="1" applyFont="1" applyFill="1" applyBorder="1" applyAlignment="1" applyProtection="1">
      <alignment horizontal="center" vertical="top"/>
      <protection locked="0"/>
    </xf>
    <xf numFmtId="3" fontId="17" fillId="3" borderId="3" xfId="0" applyNumberFormat="1" applyFont="1" applyFill="1" applyBorder="1" applyAlignment="1" applyProtection="1">
      <alignment horizontal="center" vertical="top"/>
      <protection locked="0"/>
    </xf>
    <xf numFmtId="3" fontId="17" fillId="3" borderId="30" xfId="0" applyNumberFormat="1" applyFont="1" applyFill="1" applyBorder="1" applyAlignment="1" applyProtection="1">
      <alignment horizontal="center" vertical="top"/>
      <protection locked="0"/>
    </xf>
    <xf numFmtId="3" fontId="17" fillId="3" borderId="13" xfId="0" applyNumberFormat="1" applyFont="1" applyFill="1" applyBorder="1" applyAlignment="1" applyProtection="1">
      <alignment horizontal="center" vertical="top"/>
      <protection locked="0"/>
    </xf>
    <xf numFmtId="3" fontId="17" fillId="3" borderId="25" xfId="0" applyNumberFormat="1" applyFont="1" applyFill="1" applyBorder="1" applyAlignment="1" applyProtection="1">
      <alignment horizontal="center" vertical="top"/>
      <protection locked="0"/>
    </xf>
    <xf numFmtId="3" fontId="17" fillId="3" borderId="20" xfId="0" applyNumberFormat="1" applyFont="1" applyFill="1" applyBorder="1" applyAlignment="1" applyProtection="1">
      <alignment horizontal="center" vertical="top"/>
      <protection locked="0"/>
    </xf>
    <xf numFmtId="3" fontId="17" fillId="3" borderId="14" xfId="0" applyNumberFormat="1" applyFont="1" applyFill="1" applyBorder="1" applyAlignment="1" applyProtection="1">
      <alignment horizontal="center" vertical="top"/>
      <protection locked="0"/>
    </xf>
    <xf numFmtId="3" fontId="17" fillId="3" borderId="31" xfId="0" applyNumberFormat="1" applyFont="1" applyFill="1" applyBorder="1" applyAlignment="1" applyProtection="1">
      <alignment horizontal="center" vertical="top"/>
      <protection locked="0"/>
    </xf>
    <xf numFmtId="3" fontId="17" fillId="3" borderId="12" xfId="0" applyNumberFormat="1" applyFont="1" applyFill="1" applyBorder="1" applyAlignment="1">
      <alignment horizontal="center" vertical="top"/>
    </xf>
    <xf numFmtId="3" fontId="17" fillId="3" borderId="24" xfId="0" applyNumberFormat="1" applyFont="1" applyFill="1" applyBorder="1" applyAlignment="1">
      <alignment horizontal="center" vertical="top"/>
    </xf>
    <xf numFmtId="3" fontId="17" fillId="3" borderId="19" xfId="0" applyNumberFormat="1" applyFont="1" applyFill="1" applyBorder="1" applyAlignment="1">
      <alignment horizontal="center" vertical="top"/>
    </xf>
    <xf numFmtId="3" fontId="17" fillId="3" borderId="3" xfId="0" applyNumberFormat="1" applyFont="1" applyFill="1" applyBorder="1" applyAlignment="1">
      <alignment horizontal="center" vertical="top"/>
    </xf>
    <xf numFmtId="3" fontId="17" fillId="2" borderId="12" xfId="0" applyNumberFormat="1" applyFont="1" applyFill="1" applyBorder="1" applyAlignment="1">
      <alignment horizontal="center" vertical="top"/>
    </xf>
    <xf numFmtId="3" fontId="17" fillId="2" borderId="24" xfId="0" applyNumberFormat="1" applyFont="1" applyFill="1" applyBorder="1" applyAlignment="1">
      <alignment horizontal="center" vertical="top"/>
    </xf>
    <xf numFmtId="3" fontId="17" fillId="2" borderId="19" xfId="0" applyNumberFormat="1" applyFont="1" applyFill="1" applyBorder="1" applyAlignment="1">
      <alignment horizontal="center" vertical="top"/>
    </xf>
    <xf numFmtId="3" fontId="17" fillId="2" borderId="3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17" fillId="5" borderId="0" xfId="0" applyFont="1" applyFill="1" applyAlignment="1">
      <alignment horizontal="left"/>
    </xf>
    <xf numFmtId="0" fontId="17" fillId="5" borderId="0" xfId="0" applyFont="1" applyFill="1" applyBorder="1" applyAlignment="1">
      <alignment horizontal="left" vertical="top" wrapText="1"/>
    </xf>
    <xf numFmtId="0" fontId="17" fillId="5" borderId="0" xfId="0" quotePrefix="1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left" vertical="top"/>
    </xf>
    <xf numFmtId="0" fontId="12" fillId="3" borderId="30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</cellXfs>
  <cellStyles count="26">
    <cellStyle name="args.style" xfId="1" xr:uid="{00000000-0005-0000-0000-000000000000}"/>
    <cellStyle name="category" xfId="2" xr:uid="{00000000-0005-0000-0000-000001000000}"/>
    <cellStyle name="Comma[2]" xfId="3" xr:uid="{00000000-0005-0000-0000-000002000000}"/>
    <cellStyle name="Currency $" xfId="4" xr:uid="{00000000-0005-0000-0000-000003000000}"/>
    <cellStyle name="Currency[2]" xfId="5" xr:uid="{00000000-0005-0000-0000-000004000000}"/>
    <cellStyle name="Date" xfId="6" xr:uid="{00000000-0005-0000-0000-000005000000}"/>
    <cellStyle name="Grey" xfId="7" xr:uid="{00000000-0005-0000-0000-000006000000}"/>
    <cellStyle name="HEADER" xfId="8" xr:uid="{00000000-0005-0000-0000-000007000000}"/>
    <cellStyle name="Header1" xfId="9" xr:uid="{00000000-0005-0000-0000-000008000000}"/>
    <cellStyle name="Header2" xfId="10" xr:uid="{00000000-0005-0000-0000-000009000000}"/>
    <cellStyle name="Input [yellow]" xfId="11" xr:uid="{00000000-0005-0000-0000-00000A000000}"/>
    <cellStyle name="Milliers [0]_!!!GO" xfId="12" xr:uid="{00000000-0005-0000-0000-00000B000000}"/>
    <cellStyle name="Milliers_!!!GO" xfId="13" xr:uid="{00000000-0005-0000-0000-00000C000000}"/>
    <cellStyle name="Model" xfId="14" xr:uid="{00000000-0005-0000-0000-00000D000000}"/>
    <cellStyle name="Monétaire [0]_!!!GO" xfId="15" xr:uid="{00000000-0005-0000-0000-00000E000000}"/>
    <cellStyle name="Monétaire_!!!GO" xfId="16" xr:uid="{00000000-0005-0000-0000-00000F000000}"/>
    <cellStyle name="Normal" xfId="0" builtinId="0"/>
    <cellStyle name="Normal - Style1" xfId="17" xr:uid="{00000000-0005-0000-0000-000011000000}"/>
    <cellStyle name="Œ…‹æØ‚è [0.00]_!!!GO" xfId="18" xr:uid="{00000000-0005-0000-0000-000012000000}"/>
    <cellStyle name="Œ…‹æØ‚è_!!!GO" xfId="19" xr:uid="{00000000-0005-0000-0000-000013000000}"/>
    <cellStyle name="per.style" xfId="20" xr:uid="{00000000-0005-0000-0000-000014000000}"/>
    <cellStyle name="Percent [2]" xfId="21" xr:uid="{00000000-0005-0000-0000-000015000000}"/>
    <cellStyle name="Percent[0]" xfId="22" xr:uid="{00000000-0005-0000-0000-000016000000}"/>
    <cellStyle name="Percent[2]" xfId="23" xr:uid="{00000000-0005-0000-0000-000017000000}"/>
    <cellStyle name="subhead" xfId="24" xr:uid="{00000000-0005-0000-0000-000018000000}"/>
    <cellStyle name="Yüzde" xfId="25" builtinId="5"/>
  </cellStyles>
  <dxfs count="3">
    <dxf>
      <fill>
        <patternFill patternType="lightGray">
          <fgColor indexed="29"/>
        </patternFill>
      </fill>
    </dxf>
    <dxf>
      <fill>
        <patternFill patternType="lightGray">
          <fgColor indexed="13"/>
        </patternFill>
      </fill>
    </dxf>
    <dxf>
      <fill>
        <patternFill patternType="lightGray">
          <f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9"/>
  <sheetViews>
    <sheetView showZeros="0" topLeftCell="A32" workbookViewId="0">
      <selection activeCell="B4" sqref="B4:O18"/>
    </sheetView>
  </sheetViews>
  <sheetFormatPr defaultRowHeight="12.75"/>
  <cols>
    <col min="2" max="2" width="3.5703125" customWidth="1"/>
    <col min="3" max="3" width="4" customWidth="1"/>
    <col min="4" max="4" width="3.85546875" customWidth="1"/>
    <col min="5" max="8" width="4" customWidth="1"/>
    <col min="9" max="9" width="4.5703125" customWidth="1"/>
    <col min="10" max="16" width="4.42578125" customWidth="1"/>
  </cols>
  <sheetData>
    <row r="2" spans="2:16" ht="18">
      <c r="B2" s="161" t="s">
        <v>65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2:16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2:16">
      <c r="P4" s="17"/>
    </row>
    <row r="5" spans="2:16">
      <c r="P5" s="17"/>
    </row>
    <row r="6" spans="2:16">
      <c r="P6" s="17"/>
    </row>
    <row r="7" spans="2:16">
      <c r="P7" s="17"/>
    </row>
    <row r="8" spans="2:16">
      <c r="P8" s="17"/>
    </row>
    <row r="9" spans="2:16">
      <c r="P9" s="17"/>
    </row>
    <row r="10" spans="2:16">
      <c r="P10" s="17"/>
    </row>
    <row r="11" spans="2:16">
      <c r="P11" s="17"/>
    </row>
    <row r="12" spans="2:16">
      <c r="P12" s="17"/>
    </row>
    <row r="13" spans="2:16">
      <c r="P13" s="17"/>
    </row>
    <row r="14" spans="2:16">
      <c r="P14" s="17"/>
    </row>
    <row r="15" spans="2:16">
      <c r="P15" s="17"/>
    </row>
    <row r="16" spans="2:16">
      <c r="P16" s="17"/>
    </row>
    <row r="17" spans="16:16">
      <c r="P17" s="17"/>
    </row>
    <row r="18" spans="16:16">
      <c r="P18" s="18"/>
    </row>
    <row r="37" spans="3:15">
      <c r="C37" s="12" t="e">
        <f>#REF!</f>
        <v>#REF!</v>
      </c>
      <c r="D37" s="12" t="e">
        <f>#REF!</f>
        <v>#REF!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12" t="e">
        <f>#REF!</f>
        <v>#REF!</v>
      </c>
      <c r="J37" s="12" t="e">
        <f>#REF!</f>
        <v>#REF!</v>
      </c>
      <c r="K37" s="12" t="e">
        <f>#REF!</f>
        <v>#REF!</v>
      </c>
      <c r="L37" s="12" t="e">
        <f>#REF!</f>
        <v>#REF!</v>
      </c>
      <c r="M37" s="12" t="e">
        <f>#REF!</f>
        <v>#REF!</v>
      </c>
      <c r="N37" s="12" t="e">
        <f>#REF!</f>
        <v>#REF!</v>
      </c>
      <c r="O37" s="12" t="e">
        <f>#REF!</f>
        <v>#REF!</v>
      </c>
    </row>
    <row r="38" spans="3:15">
      <c r="C38" s="12" t="e">
        <f>#REF!</f>
        <v>#REF!</v>
      </c>
      <c r="D38" s="12" t="e">
        <f>#REF!</f>
        <v>#REF!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12" t="e">
        <f>#REF!</f>
        <v>#REF!</v>
      </c>
      <c r="J38" s="12" t="e">
        <f>#REF!</f>
        <v>#REF!</v>
      </c>
      <c r="K38" s="12" t="e">
        <f>#REF!</f>
        <v>#REF!</v>
      </c>
      <c r="L38" s="12" t="e">
        <f>#REF!</f>
        <v>#REF!</v>
      </c>
      <c r="M38" s="12" t="e">
        <f>#REF!</f>
        <v>#REF!</v>
      </c>
      <c r="N38" s="12" t="e">
        <f>#REF!</f>
        <v>#REF!</v>
      </c>
      <c r="O38" s="12" t="e">
        <f>#REF!</f>
        <v>#REF!</v>
      </c>
    </row>
    <row r="39" spans="3:15">
      <c r="C39" s="12" t="e">
        <f>#REF!</f>
        <v>#REF!</v>
      </c>
      <c r="D39" s="12" t="e">
        <f>#REF!</f>
        <v>#REF!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12" t="e">
        <f>#REF!</f>
        <v>#REF!</v>
      </c>
      <c r="J39" s="12" t="e">
        <f>#REF!</f>
        <v>#REF!</v>
      </c>
      <c r="K39" s="12" t="e">
        <f>#REF!</f>
        <v>#REF!</v>
      </c>
      <c r="L39" s="12" t="e">
        <f>#REF!</f>
        <v>#REF!</v>
      </c>
      <c r="M39" s="12" t="e">
        <f>#REF!</f>
        <v>#REF!</v>
      </c>
      <c r="N39" s="12" t="e">
        <f>#REF!</f>
        <v>#REF!</v>
      </c>
      <c r="O39" s="12" t="e">
        <f>#REF!</f>
        <v>#REF!</v>
      </c>
    </row>
    <row r="40" spans="3:15">
      <c r="C40" s="12" t="e">
        <f>#REF!</f>
        <v>#REF!</v>
      </c>
      <c r="D40" s="12" t="e">
        <f>#REF!</f>
        <v>#REF!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12" t="e">
        <f>#REF!</f>
        <v>#REF!</v>
      </c>
      <c r="J40" s="12" t="e">
        <f>#REF!</f>
        <v>#REF!</v>
      </c>
      <c r="K40" s="12" t="e">
        <f>#REF!</f>
        <v>#REF!</v>
      </c>
      <c r="L40" s="12" t="e">
        <f>#REF!</f>
        <v>#REF!</v>
      </c>
      <c r="M40" s="12" t="e">
        <f>#REF!</f>
        <v>#REF!</v>
      </c>
      <c r="N40" s="12" t="e">
        <f>#REF!</f>
        <v>#REF!</v>
      </c>
      <c r="O40" s="12" t="e">
        <f>#REF!</f>
        <v>#REF!</v>
      </c>
    </row>
    <row r="41" spans="3:15">
      <c r="C41" s="12" t="e">
        <f>#REF!</f>
        <v>#REF!</v>
      </c>
      <c r="D41" s="12" t="e">
        <f>#REF!</f>
        <v>#REF!</v>
      </c>
      <c r="E41" s="12" t="e">
        <f>#REF!</f>
        <v>#REF!</v>
      </c>
      <c r="F41" s="12" t="e">
        <f>#REF!</f>
        <v>#REF!</v>
      </c>
      <c r="G41" s="12" t="e">
        <f>#REF!</f>
        <v>#REF!</v>
      </c>
      <c r="H41" s="12" t="e">
        <f>#REF!</f>
        <v>#REF!</v>
      </c>
      <c r="J41" s="12" t="e">
        <f>#REF!</f>
        <v>#REF!</v>
      </c>
      <c r="K41" s="12" t="e">
        <f>#REF!</f>
        <v>#REF!</v>
      </c>
      <c r="L41" s="12" t="e">
        <f>#REF!</f>
        <v>#REF!</v>
      </c>
      <c r="M41" s="12" t="e">
        <f>#REF!</f>
        <v>#REF!</v>
      </c>
      <c r="N41" s="12" t="e">
        <f>#REF!</f>
        <v>#REF!</v>
      </c>
      <c r="O41" s="12" t="e">
        <f>#REF!</f>
        <v>#REF!</v>
      </c>
    </row>
    <row r="42" spans="3:15">
      <c r="C42" s="12" t="e">
        <f>#REF!</f>
        <v>#REF!</v>
      </c>
      <c r="D42" s="12" t="e">
        <f>#REF!</f>
        <v>#REF!</v>
      </c>
      <c r="E42" s="12" t="e">
        <f>#REF!</f>
        <v>#REF!</v>
      </c>
      <c r="F42" s="12" t="e">
        <f>#REF!</f>
        <v>#REF!</v>
      </c>
      <c r="G42" s="12" t="e">
        <f>#REF!</f>
        <v>#REF!</v>
      </c>
      <c r="H42" s="12" t="e">
        <f>#REF!</f>
        <v>#REF!</v>
      </c>
      <c r="J42" s="12" t="e">
        <f>#REF!</f>
        <v>#REF!</v>
      </c>
      <c r="K42" s="12" t="e">
        <f>#REF!</f>
        <v>#REF!</v>
      </c>
      <c r="L42" s="12" t="e">
        <f>#REF!</f>
        <v>#REF!</v>
      </c>
      <c r="M42" s="12" t="e">
        <f>#REF!</f>
        <v>#REF!</v>
      </c>
      <c r="N42" s="12" t="e">
        <f>#REF!</f>
        <v>#REF!</v>
      </c>
      <c r="O42" s="12" t="e">
        <f>#REF!</f>
        <v>#REF!</v>
      </c>
    </row>
    <row r="43" spans="3:15">
      <c r="C43" s="12" t="e">
        <f>#REF!</f>
        <v>#REF!</v>
      </c>
      <c r="D43" s="12" t="e">
        <f>#REF!</f>
        <v>#REF!</v>
      </c>
      <c r="E43" s="12" t="e">
        <f>#REF!</f>
        <v>#REF!</v>
      </c>
      <c r="F43" s="12" t="e">
        <f>#REF!</f>
        <v>#REF!</v>
      </c>
      <c r="G43" s="12" t="e">
        <f>#REF!</f>
        <v>#REF!</v>
      </c>
      <c r="H43" s="12" t="e">
        <f>#REF!</f>
        <v>#REF!</v>
      </c>
      <c r="J43" s="12" t="e">
        <f>#REF!</f>
        <v>#REF!</v>
      </c>
      <c r="K43" s="12" t="e">
        <f>#REF!</f>
        <v>#REF!</v>
      </c>
      <c r="L43" s="12" t="e">
        <f>#REF!</f>
        <v>#REF!</v>
      </c>
      <c r="M43" s="12" t="e">
        <f>#REF!</f>
        <v>#REF!</v>
      </c>
      <c r="N43" s="12" t="e">
        <f>#REF!</f>
        <v>#REF!</v>
      </c>
      <c r="O43" s="12" t="e">
        <f>#REF!</f>
        <v>#REF!</v>
      </c>
    </row>
    <row r="44" spans="3:15">
      <c r="C44" s="12" t="e">
        <f>#REF!</f>
        <v>#REF!</v>
      </c>
      <c r="D44" s="12" t="e">
        <f>#REF!</f>
        <v>#REF!</v>
      </c>
      <c r="E44" s="12" t="e">
        <f>#REF!</f>
        <v>#REF!</v>
      </c>
      <c r="F44" s="12" t="e">
        <f>#REF!</f>
        <v>#REF!</v>
      </c>
      <c r="G44" s="12" t="e">
        <f>#REF!</f>
        <v>#REF!</v>
      </c>
      <c r="H44" s="12" t="e">
        <f>#REF!</f>
        <v>#REF!</v>
      </c>
      <c r="J44" s="12" t="e">
        <f>#REF!</f>
        <v>#REF!</v>
      </c>
      <c r="K44" s="12" t="e">
        <f>#REF!</f>
        <v>#REF!</v>
      </c>
      <c r="L44" s="12" t="e">
        <f>#REF!</f>
        <v>#REF!</v>
      </c>
      <c r="M44" s="12" t="e">
        <f>#REF!</f>
        <v>#REF!</v>
      </c>
      <c r="N44" s="12" t="e">
        <f>#REF!</f>
        <v>#REF!</v>
      </c>
      <c r="O44" s="12" t="e">
        <f>#REF!</f>
        <v>#REF!</v>
      </c>
    </row>
    <row r="45" spans="3:15">
      <c r="C45" s="12" t="e">
        <f>#REF!</f>
        <v>#REF!</v>
      </c>
      <c r="D45" s="12" t="e">
        <f>#REF!</f>
        <v>#REF!</v>
      </c>
      <c r="E45" s="12" t="e">
        <f>#REF!</f>
        <v>#REF!</v>
      </c>
      <c r="F45" s="12" t="e">
        <f>#REF!</f>
        <v>#REF!</v>
      </c>
      <c r="G45" s="12" t="e">
        <f>#REF!</f>
        <v>#REF!</v>
      </c>
      <c r="H45" s="12" t="e">
        <f>#REF!</f>
        <v>#REF!</v>
      </c>
      <c r="J45" s="12" t="e">
        <f>#REF!</f>
        <v>#REF!</v>
      </c>
      <c r="K45" s="12" t="e">
        <f>#REF!</f>
        <v>#REF!</v>
      </c>
      <c r="L45" s="12" t="e">
        <f>#REF!</f>
        <v>#REF!</v>
      </c>
      <c r="M45" s="12" t="e">
        <f>#REF!</f>
        <v>#REF!</v>
      </c>
      <c r="N45" s="12" t="e">
        <f>#REF!</f>
        <v>#REF!</v>
      </c>
      <c r="O45" s="12" t="e">
        <f>#REF!</f>
        <v>#REF!</v>
      </c>
    </row>
    <row r="46" spans="3:15">
      <c r="C46" s="12" t="e">
        <f>#REF!</f>
        <v>#REF!</v>
      </c>
      <c r="D46" s="12" t="e">
        <f>#REF!</f>
        <v>#REF!</v>
      </c>
      <c r="E46" s="12" t="e">
        <f>#REF!</f>
        <v>#REF!</v>
      </c>
      <c r="F46" s="12" t="e">
        <f>#REF!</f>
        <v>#REF!</v>
      </c>
      <c r="G46" s="12" t="e">
        <f>#REF!</f>
        <v>#REF!</v>
      </c>
      <c r="H46" s="12" t="e">
        <f>#REF!</f>
        <v>#REF!</v>
      </c>
      <c r="J46" s="12" t="e">
        <f>#REF!</f>
        <v>#REF!</v>
      </c>
      <c r="K46" s="12" t="e">
        <f>#REF!</f>
        <v>#REF!</v>
      </c>
      <c r="L46" s="12" t="e">
        <f>#REF!</f>
        <v>#REF!</v>
      </c>
      <c r="M46" s="12" t="e">
        <f>#REF!</f>
        <v>#REF!</v>
      </c>
      <c r="N46" s="12" t="e">
        <f>#REF!</f>
        <v>#REF!</v>
      </c>
      <c r="O46" s="12" t="e">
        <f>#REF!</f>
        <v>#REF!</v>
      </c>
    </row>
    <row r="50" spans="2:15" ht="19.149999999999999" customHeight="1">
      <c r="B50">
        <v>1</v>
      </c>
      <c r="C50" s="13">
        <v>1</v>
      </c>
      <c r="D50" s="13">
        <f>C50</f>
        <v>1</v>
      </c>
      <c r="E50" s="13">
        <f>D50</f>
        <v>1</v>
      </c>
      <c r="F50" s="13">
        <f>E50</f>
        <v>1</v>
      </c>
      <c r="G50" s="13">
        <f>F50</f>
        <v>1</v>
      </c>
      <c r="H50" s="13">
        <f>G50</f>
        <v>1</v>
      </c>
      <c r="J50" s="13">
        <f>C50</f>
        <v>1</v>
      </c>
      <c r="K50" s="13">
        <f>J50</f>
        <v>1</v>
      </c>
      <c r="L50" s="13">
        <f>K50</f>
        <v>1</v>
      </c>
      <c r="M50" s="13">
        <f>L50</f>
        <v>1</v>
      </c>
      <c r="N50" s="13">
        <f>M50</f>
        <v>1</v>
      </c>
      <c r="O50" s="13">
        <f>N50</f>
        <v>1</v>
      </c>
    </row>
    <row r="51" spans="2:15">
      <c r="B51">
        <v>2</v>
      </c>
      <c r="C51">
        <f>C50</f>
        <v>1</v>
      </c>
      <c r="D51">
        <f t="shared" ref="D51:H59" si="0">D50</f>
        <v>1</v>
      </c>
      <c r="E51">
        <f t="shared" si="0"/>
        <v>1</v>
      </c>
      <c r="F51">
        <f t="shared" si="0"/>
        <v>1</v>
      </c>
      <c r="G51">
        <f t="shared" si="0"/>
        <v>1</v>
      </c>
      <c r="H51">
        <f t="shared" si="0"/>
        <v>1</v>
      </c>
      <c r="J51">
        <f>J50</f>
        <v>1</v>
      </c>
      <c r="K51">
        <f t="shared" ref="K51:K59" si="1">K50</f>
        <v>1</v>
      </c>
      <c r="L51">
        <f t="shared" ref="L51:L59" si="2">L50</f>
        <v>1</v>
      </c>
      <c r="M51">
        <f t="shared" ref="M51:M59" si="3">M50</f>
        <v>1</v>
      </c>
      <c r="N51">
        <f t="shared" ref="N51:N59" si="4">N50</f>
        <v>1</v>
      </c>
      <c r="O51">
        <f t="shared" ref="O51:O59" si="5">O50</f>
        <v>1</v>
      </c>
    </row>
    <row r="52" spans="2:15">
      <c r="B52">
        <v>3</v>
      </c>
      <c r="C52">
        <f t="shared" ref="C52:C59" si="6">C51</f>
        <v>1</v>
      </c>
      <c r="D52">
        <f t="shared" si="0"/>
        <v>1</v>
      </c>
      <c r="E52">
        <f t="shared" si="0"/>
        <v>1</v>
      </c>
      <c r="F52">
        <f t="shared" si="0"/>
        <v>1</v>
      </c>
      <c r="G52">
        <f t="shared" si="0"/>
        <v>1</v>
      </c>
      <c r="H52">
        <f t="shared" si="0"/>
        <v>1</v>
      </c>
      <c r="J52">
        <f t="shared" ref="J52:J59" si="7">J51</f>
        <v>1</v>
      </c>
      <c r="K52">
        <f t="shared" si="1"/>
        <v>1</v>
      </c>
      <c r="L52">
        <f t="shared" si="2"/>
        <v>1</v>
      </c>
      <c r="M52">
        <f t="shared" si="3"/>
        <v>1</v>
      </c>
      <c r="N52">
        <f t="shared" si="4"/>
        <v>1</v>
      </c>
      <c r="O52">
        <f t="shared" si="5"/>
        <v>1</v>
      </c>
    </row>
    <row r="53" spans="2:15">
      <c r="B53">
        <v>4</v>
      </c>
      <c r="C53">
        <f t="shared" si="6"/>
        <v>1</v>
      </c>
      <c r="D53">
        <f t="shared" si="0"/>
        <v>1</v>
      </c>
      <c r="E53">
        <f t="shared" si="0"/>
        <v>1</v>
      </c>
      <c r="F53">
        <f t="shared" si="0"/>
        <v>1</v>
      </c>
      <c r="G53">
        <f t="shared" si="0"/>
        <v>1</v>
      </c>
      <c r="H53">
        <f t="shared" si="0"/>
        <v>1</v>
      </c>
      <c r="J53">
        <f t="shared" si="7"/>
        <v>1</v>
      </c>
      <c r="K53">
        <f t="shared" si="1"/>
        <v>1</v>
      </c>
      <c r="L53">
        <f t="shared" si="2"/>
        <v>1</v>
      </c>
      <c r="M53">
        <f t="shared" si="3"/>
        <v>1</v>
      </c>
      <c r="N53">
        <f t="shared" si="4"/>
        <v>1</v>
      </c>
      <c r="O53">
        <f t="shared" si="5"/>
        <v>1</v>
      </c>
    </row>
    <row r="54" spans="2:15">
      <c r="B54">
        <v>5</v>
      </c>
      <c r="C54">
        <f t="shared" si="6"/>
        <v>1</v>
      </c>
      <c r="D54">
        <f t="shared" si="0"/>
        <v>1</v>
      </c>
      <c r="E54">
        <f t="shared" si="0"/>
        <v>1</v>
      </c>
      <c r="F54">
        <f t="shared" si="0"/>
        <v>1</v>
      </c>
      <c r="G54">
        <f t="shared" si="0"/>
        <v>1</v>
      </c>
      <c r="H54">
        <f t="shared" si="0"/>
        <v>1</v>
      </c>
      <c r="J54">
        <f t="shared" si="7"/>
        <v>1</v>
      </c>
      <c r="K54">
        <f t="shared" si="1"/>
        <v>1</v>
      </c>
      <c r="L54">
        <f t="shared" si="2"/>
        <v>1</v>
      </c>
      <c r="M54">
        <f t="shared" si="3"/>
        <v>1</v>
      </c>
      <c r="N54">
        <f t="shared" si="4"/>
        <v>1</v>
      </c>
      <c r="O54">
        <f t="shared" si="5"/>
        <v>1</v>
      </c>
    </row>
    <row r="55" spans="2:15">
      <c r="B55">
        <v>6</v>
      </c>
      <c r="C55">
        <f t="shared" si="6"/>
        <v>1</v>
      </c>
      <c r="D55">
        <f t="shared" si="0"/>
        <v>1</v>
      </c>
      <c r="E55">
        <f t="shared" si="0"/>
        <v>1</v>
      </c>
      <c r="F55">
        <f t="shared" si="0"/>
        <v>1</v>
      </c>
      <c r="G55">
        <f t="shared" si="0"/>
        <v>1</v>
      </c>
      <c r="H55">
        <f t="shared" si="0"/>
        <v>1</v>
      </c>
      <c r="J55">
        <f t="shared" si="7"/>
        <v>1</v>
      </c>
      <c r="K55">
        <f t="shared" si="1"/>
        <v>1</v>
      </c>
      <c r="L55">
        <f t="shared" si="2"/>
        <v>1</v>
      </c>
      <c r="M55">
        <f t="shared" si="3"/>
        <v>1</v>
      </c>
      <c r="N55">
        <f t="shared" si="4"/>
        <v>1</v>
      </c>
      <c r="O55">
        <f t="shared" si="5"/>
        <v>1</v>
      </c>
    </row>
    <row r="56" spans="2:15">
      <c r="B56">
        <v>7</v>
      </c>
      <c r="C56">
        <f t="shared" si="6"/>
        <v>1</v>
      </c>
      <c r="D56">
        <f t="shared" si="0"/>
        <v>1</v>
      </c>
      <c r="E56">
        <f t="shared" si="0"/>
        <v>1</v>
      </c>
      <c r="F56">
        <f t="shared" si="0"/>
        <v>1</v>
      </c>
      <c r="G56">
        <f t="shared" si="0"/>
        <v>1</v>
      </c>
      <c r="H56">
        <f t="shared" si="0"/>
        <v>1</v>
      </c>
      <c r="J56">
        <f t="shared" si="7"/>
        <v>1</v>
      </c>
      <c r="K56">
        <f t="shared" si="1"/>
        <v>1</v>
      </c>
      <c r="L56">
        <f t="shared" si="2"/>
        <v>1</v>
      </c>
      <c r="M56">
        <f t="shared" si="3"/>
        <v>1</v>
      </c>
      <c r="N56">
        <f t="shared" si="4"/>
        <v>1</v>
      </c>
      <c r="O56">
        <f t="shared" si="5"/>
        <v>1</v>
      </c>
    </row>
    <row r="57" spans="2:15">
      <c r="B57">
        <v>8</v>
      </c>
      <c r="C57">
        <f t="shared" si="6"/>
        <v>1</v>
      </c>
      <c r="D57">
        <f t="shared" si="0"/>
        <v>1</v>
      </c>
      <c r="E57">
        <f t="shared" si="0"/>
        <v>1</v>
      </c>
      <c r="F57">
        <f t="shared" si="0"/>
        <v>1</v>
      </c>
      <c r="G57">
        <f t="shared" si="0"/>
        <v>1</v>
      </c>
      <c r="H57">
        <f t="shared" si="0"/>
        <v>1</v>
      </c>
      <c r="J57">
        <f t="shared" si="7"/>
        <v>1</v>
      </c>
      <c r="K57">
        <f t="shared" si="1"/>
        <v>1</v>
      </c>
      <c r="L57">
        <f t="shared" si="2"/>
        <v>1</v>
      </c>
      <c r="M57">
        <f t="shared" si="3"/>
        <v>1</v>
      </c>
      <c r="N57">
        <f t="shared" si="4"/>
        <v>1</v>
      </c>
      <c r="O57">
        <f t="shared" si="5"/>
        <v>1</v>
      </c>
    </row>
    <row r="58" spans="2:15">
      <c r="B58">
        <v>9</v>
      </c>
      <c r="C58">
        <f t="shared" si="6"/>
        <v>1</v>
      </c>
      <c r="D58">
        <f t="shared" si="0"/>
        <v>1</v>
      </c>
      <c r="E58">
        <f t="shared" si="0"/>
        <v>1</v>
      </c>
      <c r="F58">
        <f t="shared" si="0"/>
        <v>1</v>
      </c>
      <c r="G58">
        <f t="shared" si="0"/>
        <v>1</v>
      </c>
      <c r="H58">
        <f t="shared" si="0"/>
        <v>1</v>
      </c>
      <c r="J58">
        <f t="shared" si="7"/>
        <v>1</v>
      </c>
      <c r="K58">
        <f t="shared" si="1"/>
        <v>1</v>
      </c>
      <c r="L58">
        <f t="shared" si="2"/>
        <v>1</v>
      </c>
      <c r="M58">
        <f t="shared" si="3"/>
        <v>1</v>
      </c>
      <c r="N58">
        <f t="shared" si="4"/>
        <v>1</v>
      </c>
      <c r="O58">
        <f t="shared" si="5"/>
        <v>1</v>
      </c>
    </row>
    <row r="59" spans="2:15">
      <c r="B59">
        <v>10</v>
      </c>
      <c r="C59">
        <f t="shared" si="6"/>
        <v>1</v>
      </c>
      <c r="D59">
        <f t="shared" si="0"/>
        <v>1</v>
      </c>
      <c r="E59">
        <f t="shared" si="0"/>
        <v>1</v>
      </c>
      <c r="F59">
        <f t="shared" si="0"/>
        <v>1</v>
      </c>
      <c r="G59">
        <f t="shared" si="0"/>
        <v>1</v>
      </c>
      <c r="H59">
        <f t="shared" si="0"/>
        <v>1</v>
      </c>
      <c r="J59">
        <f t="shared" si="7"/>
        <v>1</v>
      </c>
      <c r="K59">
        <f t="shared" si="1"/>
        <v>1</v>
      </c>
      <c r="L59">
        <f t="shared" si="2"/>
        <v>1</v>
      </c>
      <c r="M59">
        <f t="shared" si="3"/>
        <v>1</v>
      </c>
      <c r="N59">
        <f t="shared" si="4"/>
        <v>1</v>
      </c>
      <c r="O59">
        <f t="shared" si="5"/>
        <v>1</v>
      </c>
    </row>
  </sheetData>
  <mergeCells count="1">
    <mergeCell ref="B2:P2"/>
  </mergeCells>
  <phoneticPr fontId="3" type="noConversion"/>
  <conditionalFormatting sqref="C19:H27">
    <cfRule type="cellIs" dxfId="2" priority="1" stopIfTrue="1" operator="equal">
      <formula>"G"</formula>
    </cfRule>
    <cfRule type="cellIs" dxfId="1" priority="2" stopIfTrue="1" operator="equal">
      <formula>"Y"</formula>
    </cfRule>
    <cfRule type="cellIs" dxfId="0" priority="3" stopIfTrue="1" operator="equal">
      <formula>"R"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9"/>
  <sheetViews>
    <sheetView showGridLines="0" tabSelected="1" topLeftCell="A49" zoomScale="50" zoomScaleSheetLayoutView="40" workbookViewId="0">
      <selection activeCell="B10" sqref="B10"/>
    </sheetView>
  </sheetViews>
  <sheetFormatPr defaultColWidth="8.85546875" defaultRowHeight="12.75"/>
  <cols>
    <col min="1" max="1" width="6.7109375" style="2" customWidth="1"/>
    <col min="2" max="2" width="145.85546875" style="1" bestFit="1" customWidth="1"/>
    <col min="3" max="3" width="48.42578125" style="1" customWidth="1"/>
    <col min="4" max="4" width="18.5703125" style="1" customWidth="1"/>
    <col min="5" max="5" width="18.7109375" style="1" customWidth="1"/>
    <col min="6" max="6" width="8.85546875" style="1" customWidth="1"/>
    <col min="7" max="7" width="27.140625" style="1" customWidth="1"/>
    <col min="8" max="8" width="8.85546875" style="1" customWidth="1"/>
    <col min="9" max="9" width="18.5703125" style="1" customWidth="1"/>
    <col min="10" max="10" width="18.7109375" style="1" customWidth="1"/>
    <col min="11" max="11" width="18.5703125" style="1" customWidth="1"/>
    <col min="12" max="16384" width="8.85546875" style="1"/>
  </cols>
  <sheetData>
    <row r="1" spans="1:11" s="20" customFormat="1" ht="15.75">
      <c r="A1" s="23"/>
      <c r="C1" s="57" t="s">
        <v>114</v>
      </c>
      <c r="D1" s="164"/>
      <c r="E1" s="164"/>
    </row>
    <row r="2" spans="1:11" s="20" customFormat="1" ht="15.75">
      <c r="A2" s="23"/>
      <c r="C2" s="57" t="s">
        <v>115</v>
      </c>
      <c r="D2" s="164"/>
      <c r="E2" s="164"/>
    </row>
    <row r="3" spans="1:11" s="20" customFormat="1" ht="15.75">
      <c r="A3" s="23"/>
      <c r="C3" s="57" t="s">
        <v>116</v>
      </c>
      <c r="D3" s="164"/>
      <c r="E3" s="164"/>
    </row>
    <row r="4" spans="1:11" s="67" customFormat="1" ht="90.75">
      <c r="A4" s="66" t="s">
        <v>71</v>
      </c>
      <c r="C4" s="69" t="s">
        <v>73</v>
      </c>
      <c r="E4" s="68"/>
    </row>
    <row r="5" spans="1:11" s="22" customFormat="1" ht="18">
      <c r="A5" s="21" t="s">
        <v>54</v>
      </c>
    </row>
    <row r="6" spans="1:11" s="22" customFormat="1" ht="18">
      <c r="A6" s="58" t="s">
        <v>55</v>
      </c>
      <c r="D6" s="25"/>
      <c r="E6" s="25"/>
      <c r="G6" s="25"/>
      <c r="I6" s="25"/>
      <c r="J6" s="25"/>
      <c r="K6" s="25"/>
    </row>
    <row r="7" spans="1:11">
      <c r="D7"/>
      <c r="E7"/>
      <c r="G7"/>
      <c r="I7"/>
      <c r="J7"/>
      <c r="K7"/>
    </row>
    <row r="8" spans="1:11" s="64" customFormat="1" ht="26.25">
      <c r="A8" s="63"/>
      <c r="C8" s="65" t="s">
        <v>56</v>
      </c>
      <c r="E8" s="79" t="s">
        <v>66</v>
      </c>
    </row>
    <row r="9" spans="1:11" s="22" customFormat="1" ht="18.75" thickBot="1">
      <c r="A9" s="25"/>
      <c r="D9" s="156"/>
      <c r="E9" s="156"/>
      <c r="F9" s="156"/>
      <c r="G9" s="156"/>
      <c r="H9" s="156"/>
      <c r="I9" s="156"/>
      <c r="J9" s="156"/>
      <c r="K9" s="156"/>
    </row>
    <row r="10" spans="1:11" s="24" customFormat="1" ht="21" thickBot="1">
      <c r="A10" s="26" t="s">
        <v>57</v>
      </c>
      <c r="D10" s="27" t="s">
        <v>58</v>
      </c>
      <c r="E10" s="28" t="s">
        <v>59</v>
      </c>
      <c r="G10" s="71" t="s">
        <v>74</v>
      </c>
      <c r="I10" s="95" t="s">
        <v>79</v>
      </c>
      <c r="J10" s="70" t="s">
        <v>80</v>
      </c>
      <c r="K10" s="28" t="s">
        <v>81</v>
      </c>
    </row>
    <row r="11" spans="1:11" s="30" customFormat="1" ht="20.25">
      <c r="A11" s="29" t="s">
        <v>60</v>
      </c>
      <c r="B11" s="29" t="s">
        <v>84</v>
      </c>
      <c r="C11" s="29"/>
      <c r="D11" s="117">
        <v>1</v>
      </c>
      <c r="E11" s="127"/>
      <c r="F11" s="119"/>
      <c r="G11" s="128"/>
      <c r="H11" s="119"/>
      <c r="I11" s="129"/>
      <c r="J11" s="130"/>
      <c r="K11" s="129"/>
    </row>
    <row r="12" spans="1:11" s="30" customFormat="1" ht="20.25">
      <c r="A12" s="29" t="s">
        <v>61</v>
      </c>
      <c r="B12" s="29" t="s">
        <v>82</v>
      </c>
      <c r="C12" s="29"/>
      <c r="D12" s="123">
        <v>10</v>
      </c>
      <c r="E12" s="124"/>
      <c r="F12" s="119"/>
      <c r="G12" s="125"/>
      <c r="H12" s="119"/>
      <c r="I12" s="126"/>
      <c r="J12" s="131"/>
      <c r="K12" s="126"/>
    </row>
    <row r="13" spans="1:11" s="30" customFormat="1" ht="20.25">
      <c r="A13" s="29" t="s">
        <v>62</v>
      </c>
      <c r="B13" s="29" t="s">
        <v>83</v>
      </c>
      <c r="C13" s="31" t="s">
        <v>63</v>
      </c>
      <c r="D13" s="132">
        <f>IF(D12="","",D12*60)</f>
        <v>600</v>
      </c>
      <c r="E13" s="133" t="str">
        <f>IF(E12="","",E12*60)</f>
        <v/>
      </c>
      <c r="F13" s="119"/>
      <c r="G13" s="134" t="str">
        <f>IF(G12="","",G12*60)</f>
        <v/>
      </c>
      <c r="H13" s="119"/>
      <c r="I13" s="135" t="str">
        <f>IF(I12="","",I12*60)</f>
        <v/>
      </c>
      <c r="J13" s="136" t="str">
        <f>IF(J12="","",J12*60)</f>
        <v/>
      </c>
      <c r="K13" s="135" t="str">
        <f>IF(K12="","",K12*60)</f>
        <v/>
      </c>
    </row>
    <row r="14" spans="1:11" s="30" customFormat="1" ht="40.5">
      <c r="A14" s="29" t="s">
        <v>64</v>
      </c>
      <c r="B14" s="155" t="s">
        <v>85</v>
      </c>
      <c r="C14" s="29"/>
      <c r="D14" s="123">
        <v>0</v>
      </c>
      <c r="E14" s="124"/>
      <c r="F14" s="119"/>
      <c r="G14" s="125"/>
      <c r="H14" s="119"/>
      <c r="I14" s="126"/>
      <c r="J14" s="131"/>
      <c r="K14" s="126"/>
    </row>
    <row r="15" spans="1:11" s="30" customFormat="1" ht="40.5">
      <c r="A15" s="29" t="s">
        <v>0</v>
      </c>
      <c r="B15" s="155" t="s">
        <v>86</v>
      </c>
      <c r="C15" s="31" t="s">
        <v>1</v>
      </c>
      <c r="D15" s="137">
        <f>IF(D13="","",D13-D14)</f>
        <v>600</v>
      </c>
      <c r="E15" s="138" t="str">
        <f>IF(E13="","",E13-E14)</f>
        <v/>
      </c>
      <c r="F15" s="119"/>
      <c r="G15" s="139" t="str">
        <f>IF(G13="","",G13-G14)</f>
        <v/>
      </c>
      <c r="H15" s="119"/>
      <c r="I15" s="140" t="str">
        <f>IF(I13="","",I13-I14)</f>
        <v/>
      </c>
      <c r="J15" s="141" t="str">
        <f>IF(J13="","",J13-J14)</f>
        <v/>
      </c>
      <c r="K15" s="140" t="str">
        <f>IF(K13="","",K13-K14)</f>
        <v/>
      </c>
    </row>
    <row r="16" spans="1:11" s="30" customFormat="1" ht="40.5">
      <c r="A16" s="29" t="s">
        <v>2</v>
      </c>
      <c r="B16" s="155" t="s">
        <v>87</v>
      </c>
      <c r="C16" s="31" t="s">
        <v>3</v>
      </c>
      <c r="D16" s="137">
        <f>IF(D11=0,"",D11*D15)</f>
        <v>600</v>
      </c>
      <c r="E16" s="138" t="str">
        <f>IF(E11=0,"",E11*E15)</f>
        <v/>
      </c>
      <c r="F16" s="119"/>
      <c r="G16" s="139" t="str">
        <f>IF(G11=0,"",G11*G15)</f>
        <v/>
      </c>
      <c r="H16" s="119"/>
      <c r="I16" s="140" t="str">
        <f>IF(I11=0,"",I11*I15)</f>
        <v/>
      </c>
      <c r="J16" s="141" t="str">
        <f>IF(J11=0,"",J11*J15)</f>
        <v/>
      </c>
      <c r="K16" s="140" t="str">
        <f>IF(K11=0,"",K11*K15)</f>
        <v/>
      </c>
    </row>
    <row r="17" spans="1:11" s="30" customFormat="1" ht="40.5">
      <c r="A17" s="29" t="s">
        <v>4</v>
      </c>
      <c r="B17" s="155" t="s">
        <v>88</v>
      </c>
      <c r="C17" s="29"/>
      <c r="D17" s="123">
        <v>5</v>
      </c>
      <c r="E17" s="124"/>
      <c r="F17" s="119"/>
      <c r="G17" s="125"/>
      <c r="H17" s="119"/>
      <c r="I17" s="126"/>
      <c r="J17" s="131"/>
      <c r="K17" s="126"/>
    </row>
    <row r="18" spans="1:11" s="30" customFormat="1" ht="21" thickBot="1">
      <c r="A18" s="29" t="s">
        <v>5</v>
      </c>
      <c r="B18" s="29" t="s">
        <v>6</v>
      </c>
      <c r="C18" s="31" t="s">
        <v>7</v>
      </c>
      <c r="D18" s="142">
        <f>IF(D16="","",D16*D17)</f>
        <v>3000</v>
      </c>
      <c r="E18" s="143" t="str">
        <f>IF(E16="","",E16*E17)</f>
        <v/>
      </c>
      <c r="F18" s="119"/>
      <c r="G18" s="144" t="str">
        <f>IF(G16="","",G16*G17)</f>
        <v/>
      </c>
      <c r="H18" s="119"/>
      <c r="I18" s="145" t="str">
        <f>IF(I16="","",I16*I17)</f>
        <v/>
      </c>
      <c r="J18" s="146" t="str">
        <f>IF(J16="","",J16*J17)</f>
        <v/>
      </c>
      <c r="K18" s="145" t="str">
        <f>IF(K16="","",K16*K17)</f>
        <v/>
      </c>
    </row>
    <row r="19" spans="1:11" s="30" customFormat="1" ht="21" thickBot="1">
      <c r="A19" s="29"/>
      <c r="B19" s="29"/>
      <c r="C19" s="31"/>
      <c r="D19" s="36"/>
      <c r="E19" s="36"/>
      <c r="G19" s="36"/>
      <c r="I19" s="36"/>
      <c r="J19" s="36"/>
      <c r="K19" s="36"/>
    </row>
    <row r="20" spans="1:11" s="30" customFormat="1" ht="21" thickBot="1">
      <c r="A20" s="19" t="s">
        <v>8</v>
      </c>
      <c r="B20" s="29"/>
      <c r="C20" s="31"/>
      <c r="D20" s="37" t="str">
        <f>D10</f>
        <v>Process 1</v>
      </c>
      <c r="E20" s="38" t="str">
        <f>E10</f>
        <v>Process 2</v>
      </c>
      <c r="G20" s="74" t="str">
        <f>G10</f>
        <v>Sample Process</v>
      </c>
      <c r="I20" s="95" t="s">
        <v>79</v>
      </c>
      <c r="J20" s="70" t="s">
        <v>80</v>
      </c>
      <c r="K20" s="28" t="s">
        <v>81</v>
      </c>
    </row>
    <row r="21" spans="1:11" s="30" customFormat="1" ht="40.5">
      <c r="A21" s="29" t="s">
        <v>9</v>
      </c>
      <c r="B21" s="155" t="s">
        <v>89</v>
      </c>
      <c r="C21" s="31"/>
      <c r="D21" s="117">
        <v>600</v>
      </c>
      <c r="E21" s="118"/>
      <c r="F21" s="119"/>
      <c r="G21" s="120"/>
      <c r="H21" s="119"/>
      <c r="I21" s="121"/>
      <c r="J21" s="121"/>
      <c r="K21" s="121"/>
    </row>
    <row r="22" spans="1:11" s="30" customFormat="1" ht="40.5">
      <c r="A22" s="29" t="s">
        <v>10</v>
      </c>
      <c r="B22" s="155" t="s">
        <v>90</v>
      </c>
      <c r="C22" s="31"/>
      <c r="D22" s="122">
        <v>20</v>
      </c>
      <c r="E22" s="118"/>
      <c r="F22" s="119"/>
      <c r="G22" s="120"/>
      <c r="H22" s="119"/>
      <c r="I22" s="121"/>
      <c r="J22" s="121"/>
      <c r="K22" s="121"/>
    </row>
    <row r="23" spans="1:11" s="30" customFormat="1" ht="40.5">
      <c r="A23" s="29" t="s">
        <v>11</v>
      </c>
      <c r="B23" s="155" t="s">
        <v>91</v>
      </c>
      <c r="C23" s="31"/>
      <c r="D23" s="123">
        <v>27952</v>
      </c>
      <c r="E23" s="124"/>
      <c r="F23" s="119"/>
      <c r="G23" s="125"/>
      <c r="H23" s="119"/>
      <c r="I23" s="123"/>
      <c r="J23" s="124"/>
      <c r="K23" s="124"/>
    </row>
    <row r="24" spans="1:11" s="30" customFormat="1" ht="40.5">
      <c r="A24" s="29" t="s">
        <v>12</v>
      </c>
      <c r="B24" s="155" t="s">
        <v>93</v>
      </c>
      <c r="C24" s="31"/>
      <c r="D24" s="123">
        <v>26999</v>
      </c>
      <c r="E24" s="124"/>
      <c r="F24" s="119"/>
      <c r="G24" s="125"/>
      <c r="H24" s="119"/>
      <c r="I24" s="123"/>
      <c r="J24" s="124"/>
      <c r="K24" s="124"/>
    </row>
    <row r="25" spans="1:11" s="30" customFormat="1" ht="40.5">
      <c r="A25" s="29" t="s">
        <v>14</v>
      </c>
      <c r="B25" s="155" t="s">
        <v>92</v>
      </c>
      <c r="C25" s="31" t="s">
        <v>15</v>
      </c>
      <c r="D25" s="32">
        <f>IF(D23="","",D23-D24)</f>
        <v>953</v>
      </c>
      <c r="E25" s="96" t="str">
        <f>IF(E23="","",E23-E24)</f>
        <v/>
      </c>
      <c r="G25" s="72" t="str">
        <f>IF(G23="","",G23-G24)</f>
        <v/>
      </c>
      <c r="I25" s="33" t="str">
        <f>IF(I23="","",I23-I24)</f>
        <v/>
      </c>
      <c r="J25" s="33" t="str">
        <f>IF(J23="","",J23-J24)</f>
        <v/>
      </c>
      <c r="K25" s="33" t="str">
        <f>IF(K23="","",K23-K24)</f>
        <v/>
      </c>
    </row>
    <row r="26" spans="1:11" s="30" customFormat="1" ht="41.25" thickBot="1">
      <c r="A26" s="29" t="s">
        <v>16</v>
      </c>
      <c r="B26" s="155" t="s">
        <v>94</v>
      </c>
      <c r="C26" s="31" t="s">
        <v>17</v>
      </c>
      <c r="D26" s="98">
        <f>IF(D23="","",(((D21-D22)*60)/D23))</f>
        <v>1.2449914138523182</v>
      </c>
      <c r="E26" s="113" t="str">
        <f>IF(E23="","",(((E21-E22)*60)/E23))</f>
        <v/>
      </c>
      <c r="G26" s="94" t="str">
        <f>IF(G23="","",(((G21-G22)*60)/G23))</f>
        <v/>
      </c>
      <c r="H26" s="93"/>
      <c r="I26" s="81" t="str">
        <f>IF(I23="","",(((I21-I22)*60)/I23))</f>
        <v/>
      </c>
      <c r="J26" s="81" t="str">
        <f>IF(J23="","",(((J21-J22)*60)/J23))</f>
        <v/>
      </c>
      <c r="K26" s="81" t="str">
        <f>IF(K23="","",(((K21-K22)*60)/K23))</f>
        <v/>
      </c>
    </row>
    <row r="27" spans="1:11" s="30" customFormat="1" ht="21" thickBot="1">
      <c r="A27" s="29"/>
      <c r="B27" s="29"/>
      <c r="C27" s="31"/>
      <c r="D27" s="36"/>
      <c r="E27" s="36"/>
      <c r="G27" s="36"/>
      <c r="I27" s="36"/>
      <c r="J27" s="36"/>
      <c r="K27" s="36"/>
    </row>
    <row r="28" spans="1:11" s="30" customFormat="1" ht="21" thickBot="1">
      <c r="A28" s="19" t="s">
        <v>18</v>
      </c>
      <c r="B28" s="29"/>
      <c r="C28" s="31"/>
      <c r="D28" s="37" t="str">
        <f>D10</f>
        <v>Process 1</v>
      </c>
      <c r="E28" s="38" t="str">
        <f>E10</f>
        <v>Process 2</v>
      </c>
      <c r="G28" s="74" t="str">
        <f>G10</f>
        <v>Sample Process</v>
      </c>
      <c r="I28" s="95" t="s">
        <v>79</v>
      </c>
      <c r="J28" s="70" t="s">
        <v>80</v>
      </c>
      <c r="K28" s="28" t="s">
        <v>81</v>
      </c>
    </row>
    <row r="29" spans="1:11" s="30" customFormat="1" ht="40.5">
      <c r="A29" s="29" t="s">
        <v>19</v>
      </c>
      <c r="B29" s="155" t="s">
        <v>95</v>
      </c>
      <c r="C29" s="31"/>
      <c r="D29" s="101">
        <v>1.2</v>
      </c>
      <c r="E29" s="99"/>
      <c r="G29" s="75"/>
      <c r="I29" s="99"/>
      <c r="J29" s="99"/>
      <c r="K29" s="99"/>
    </row>
    <row r="30" spans="1:11" s="30" customFormat="1" ht="40.5">
      <c r="A30" s="29" t="s">
        <v>20</v>
      </c>
      <c r="B30" s="155" t="s">
        <v>96</v>
      </c>
      <c r="C30" s="31"/>
      <c r="D30" s="39">
        <v>25</v>
      </c>
      <c r="E30" s="100"/>
      <c r="G30" s="76"/>
      <c r="I30" s="100"/>
      <c r="J30" s="100"/>
      <c r="K30" s="100"/>
    </row>
    <row r="31" spans="1:11" s="30" customFormat="1" ht="40.5">
      <c r="A31" s="29" t="s">
        <v>21</v>
      </c>
      <c r="B31" s="155" t="s">
        <v>97</v>
      </c>
      <c r="C31" s="31"/>
      <c r="D31" s="39">
        <v>1</v>
      </c>
      <c r="E31" s="100"/>
      <c r="G31" s="76"/>
      <c r="I31" s="100"/>
      <c r="J31" s="100"/>
      <c r="K31" s="100"/>
    </row>
    <row r="32" spans="1:11" s="30" customFormat="1" ht="40.5">
      <c r="A32" s="29" t="s">
        <v>22</v>
      </c>
      <c r="B32" s="155" t="s">
        <v>99</v>
      </c>
      <c r="C32" s="31" t="s">
        <v>23</v>
      </c>
      <c r="D32" s="32">
        <f>IF(D30="","",D30*D31)</f>
        <v>25</v>
      </c>
      <c r="E32" s="96" t="str">
        <f>IF(E30="","",E30*E31)</f>
        <v/>
      </c>
      <c r="G32" s="72" t="str">
        <f>IF(G30="","",G30*G31)</f>
        <v/>
      </c>
      <c r="I32" s="33" t="str">
        <f>IF(I30="","",I30*I31)</f>
        <v/>
      </c>
      <c r="J32" s="33" t="str">
        <f>IF(J30="","",J30*J31)</f>
        <v/>
      </c>
      <c r="K32" s="33" t="str">
        <f>IF(K30="","",K30*K31)</f>
        <v/>
      </c>
    </row>
    <row r="33" spans="1:11" s="30" customFormat="1" ht="40.5">
      <c r="A33" s="29" t="s">
        <v>24</v>
      </c>
      <c r="B33" s="155" t="s">
        <v>98</v>
      </c>
      <c r="C33" s="29" t="s">
        <v>25</v>
      </c>
      <c r="D33" s="39">
        <v>0</v>
      </c>
      <c r="E33" s="100"/>
      <c r="G33" s="76"/>
      <c r="I33" s="40"/>
      <c r="J33" s="40"/>
      <c r="K33" s="40"/>
    </row>
    <row r="34" spans="1:11" s="30" customFormat="1" ht="41.25" thickBot="1">
      <c r="A34" s="29" t="s">
        <v>26</v>
      </c>
      <c r="B34" s="155" t="s">
        <v>100</v>
      </c>
      <c r="C34" s="31" t="s">
        <v>27</v>
      </c>
      <c r="D34" s="34">
        <f>IF(D32="","",(D32+D33)*D11)</f>
        <v>25</v>
      </c>
      <c r="E34" s="97" t="str">
        <f>IF(E32="","",(E32+E33)*E11)</f>
        <v/>
      </c>
      <c r="G34" s="73" t="str">
        <f>IF(G32="","",(G32+G33)*G11)</f>
        <v/>
      </c>
      <c r="I34" s="35" t="str">
        <f>IF(I32="","",(I32+I33)*I11)</f>
        <v/>
      </c>
      <c r="J34" s="35" t="str">
        <f>IF(J32="","",(J32+J33)*J11)</f>
        <v/>
      </c>
      <c r="K34" s="35" t="str">
        <f>IF(K32="","",(K32+K33)*K11)</f>
        <v/>
      </c>
    </row>
    <row r="35" spans="1:11" s="30" customFormat="1" ht="21" thickBot="1">
      <c r="A35" s="29"/>
      <c r="B35" s="29"/>
      <c r="C35" s="31"/>
      <c r="D35" s="36"/>
      <c r="E35" s="36"/>
      <c r="G35" s="36"/>
      <c r="I35" s="36"/>
      <c r="J35" s="36"/>
      <c r="K35" s="36"/>
    </row>
    <row r="36" spans="1:11" s="30" customFormat="1" ht="21" thickBot="1">
      <c r="A36" s="19" t="s">
        <v>28</v>
      </c>
      <c r="B36" s="41"/>
      <c r="C36" s="29"/>
      <c r="D36" s="42" t="str">
        <f>D10</f>
        <v>Process 1</v>
      </c>
      <c r="E36" s="43" t="str">
        <f>E10</f>
        <v>Process 2</v>
      </c>
      <c r="G36" s="77" t="str">
        <f>G10</f>
        <v>Sample Process</v>
      </c>
      <c r="I36" s="95" t="s">
        <v>79</v>
      </c>
      <c r="J36" s="70" t="s">
        <v>80</v>
      </c>
      <c r="K36" s="28" t="s">
        <v>81</v>
      </c>
    </row>
    <row r="37" spans="1:11" s="30" customFormat="1" ht="40.5">
      <c r="A37" s="157" t="s">
        <v>29</v>
      </c>
      <c r="B37" s="158" t="s">
        <v>117</v>
      </c>
      <c r="C37" s="159" t="s">
        <v>76</v>
      </c>
      <c r="D37" s="105">
        <f>IF(D16="","",(D16-D34)/D16)</f>
        <v>0.95833333333333337</v>
      </c>
      <c r="E37" s="102" t="str">
        <f>IF(E16="","",(E16-E34)/E16)</f>
        <v/>
      </c>
      <c r="G37" s="82" t="str">
        <f>IF(G16="","",(G16-G34)/G16)</f>
        <v/>
      </c>
      <c r="I37" s="85" t="str">
        <f>IF(I16="","",(I16-I34)/I16)</f>
        <v/>
      </c>
      <c r="J37" s="85" t="str">
        <f>IF(J16="","",(J16-J34)/J16)</f>
        <v/>
      </c>
      <c r="K37" s="85" t="str">
        <f>IF(K16="","",(K16-K34)/K16)</f>
        <v/>
      </c>
    </row>
    <row r="38" spans="1:11" s="30" customFormat="1" ht="40.5">
      <c r="A38" s="157" t="s">
        <v>30</v>
      </c>
      <c r="B38" s="158" t="s">
        <v>102</v>
      </c>
      <c r="C38" s="159" t="s">
        <v>77</v>
      </c>
      <c r="D38" s="106">
        <f>IF(D26="","",D29/D26)</f>
        <v>0.96386206896551729</v>
      </c>
      <c r="E38" s="103" t="str">
        <f>IF(E26="","",E29/E26)</f>
        <v/>
      </c>
      <c r="G38" s="83" t="str">
        <f>IF(G26="","",G29/G26)</f>
        <v/>
      </c>
      <c r="I38" s="86" t="str">
        <f>IF(I26="","",I29/I26)</f>
        <v/>
      </c>
      <c r="J38" s="86" t="str">
        <f>IF(J26="","",J29/J26)</f>
        <v/>
      </c>
      <c r="K38" s="86" t="str">
        <f>IF(K26="","",K29/K26)</f>
        <v/>
      </c>
    </row>
    <row r="39" spans="1:11" s="30" customFormat="1" ht="40.5">
      <c r="A39" s="157" t="s">
        <v>31</v>
      </c>
      <c r="B39" s="158" t="s">
        <v>103</v>
      </c>
      <c r="C39" s="159" t="s">
        <v>78</v>
      </c>
      <c r="D39" s="106">
        <f>IF(D23="","",D24/D23)</f>
        <v>0.96590583858042356</v>
      </c>
      <c r="E39" s="103" t="str">
        <f>IF(E23="","",E24/E23)</f>
        <v/>
      </c>
      <c r="G39" s="83" t="str">
        <f>IF(G23="","",G24/G23)</f>
        <v/>
      </c>
      <c r="I39" s="86" t="str">
        <f>IF(I23="","",I24/I23)</f>
        <v/>
      </c>
      <c r="J39" s="86" t="str">
        <f>IF(J23="","",J24/J23)</f>
        <v/>
      </c>
      <c r="K39" s="86" t="str">
        <f>IF(K23="","",K24/K23)</f>
        <v/>
      </c>
    </row>
    <row r="40" spans="1:11" s="30" customFormat="1" ht="21" thickBot="1">
      <c r="A40" s="160" t="s">
        <v>32</v>
      </c>
      <c r="B40" s="160" t="s">
        <v>33</v>
      </c>
      <c r="C40" s="159" t="s">
        <v>72</v>
      </c>
      <c r="D40" s="107">
        <f>IF(D39="","",D37*D38*D39)</f>
        <v>0.89220833333333338</v>
      </c>
      <c r="E40" s="104" t="str">
        <f>IF(E39="","",E37*E38*E39)</f>
        <v/>
      </c>
      <c r="G40" s="84" t="str">
        <f>IF(G39="","",G37*G38*G39)</f>
        <v/>
      </c>
      <c r="I40" s="87" t="str">
        <f>IF(I39="","",I37*I38*I39)</f>
        <v/>
      </c>
      <c r="J40" s="87" t="str">
        <f>IF(J39="","",J37*J38*J39)</f>
        <v/>
      </c>
      <c r="K40" s="87" t="str">
        <f>IF(K39="","",K37*K38*K39)</f>
        <v/>
      </c>
    </row>
    <row r="41" spans="1:11" s="30" customFormat="1" ht="21" thickBot="1">
      <c r="A41" s="29"/>
      <c r="B41" s="29"/>
      <c r="C41" s="31"/>
      <c r="D41" s="44"/>
      <c r="E41" s="44"/>
      <c r="G41" s="44"/>
      <c r="I41" s="44"/>
      <c r="J41" s="44"/>
      <c r="K41" s="44"/>
    </row>
    <row r="42" spans="1:11" s="30" customFormat="1" ht="21" thickBot="1">
      <c r="A42" s="26" t="s">
        <v>34</v>
      </c>
      <c r="B42" s="45"/>
      <c r="C42" s="29"/>
      <c r="D42" s="42" t="str">
        <f>D36</f>
        <v>Process 1</v>
      </c>
      <c r="E42" s="43" t="str">
        <f>E36</f>
        <v>Process 2</v>
      </c>
      <c r="G42" s="77" t="str">
        <f>G36</f>
        <v>Sample Process</v>
      </c>
      <c r="I42" s="95" t="s">
        <v>79</v>
      </c>
      <c r="J42" s="70" t="s">
        <v>80</v>
      </c>
      <c r="K42" s="28" t="s">
        <v>81</v>
      </c>
    </row>
    <row r="43" spans="1:11" s="30" customFormat="1" ht="40.5">
      <c r="A43" s="29" t="s">
        <v>35</v>
      </c>
      <c r="B43" s="155" t="s">
        <v>104</v>
      </c>
      <c r="C43" s="31" t="s">
        <v>36</v>
      </c>
      <c r="D43" s="111">
        <f>IF(D16="","",D16/60)</f>
        <v>10</v>
      </c>
      <c r="E43" s="108" t="str">
        <f>IF(E16="","",E16/60)</f>
        <v/>
      </c>
      <c r="G43" s="89" t="str">
        <f>IF(G16="","",G16/60)</f>
        <v/>
      </c>
      <c r="I43" s="90" t="str">
        <f>IF(I16="","",I16/60)</f>
        <v/>
      </c>
      <c r="J43" s="46" t="str">
        <f>IF(J16="","",J16/60)</f>
        <v/>
      </c>
      <c r="K43" s="46" t="str">
        <f>IF(K16="","",K16/60)</f>
        <v/>
      </c>
    </row>
    <row r="44" spans="1:11" s="30" customFormat="1" ht="40.5">
      <c r="A44" s="29" t="s">
        <v>37</v>
      </c>
      <c r="B44" s="155" t="s">
        <v>105</v>
      </c>
      <c r="C44" s="31" t="s">
        <v>38</v>
      </c>
      <c r="D44" s="47">
        <f>IF(D17="","",D17)</f>
        <v>5</v>
      </c>
      <c r="E44" s="109" t="str">
        <f>IF(E17="","",E17)</f>
        <v/>
      </c>
      <c r="G44" s="78" t="str">
        <f>IF(G17="","",G17)</f>
        <v/>
      </c>
      <c r="I44" s="48" t="str">
        <f>IF(I17="","",I17)</f>
        <v/>
      </c>
      <c r="J44" s="48" t="str">
        <f>IF(J17="","",J17)</f>
        <v/>
      </c>
      <c r="K44" s="48" t="str">
        <f>IF(K17="","",K17)</f>
        <v/>
      </c>
    </row>
    <row r="45" spans="1:11" s="30" customFormat="1" ht="40.5">
      <c r="A45" s="29" t="s">
        <v>39</v>
      </c>
      <c r="B45" s="155" t="s">
        <v>106</v>
      </c>
      <c r="C45" s="31" t="s">
        <v>40</v>
      </c>
      <c r="D45" s="112">
        <f>IF(D29="","",60/D29)</f>
        <v>50</v>
      </c>
      <c r="E45" s="114" t="str">
        <f>IF(E29="","",60/E29)</f>
        <v/>
      </c>
      <c r="G45" s="88" t="str">
        <f>IF(G29="","",60/G29)</f>
        <v/>
      </c>
      <c r="I45" s="92" t="str">
        <f>IF(I29="","",60/I29)</f>
        <v/>
      </c>
      <c r="J45" s="91" t="str">
        <f>IF(J29="","",60/J29)</f>
        <v/>
      </c>
      <c r="K45" s="92" t="str">
        <f>IF(K29="","",60/K29)</f>
        <v/>
      </c>
    </row>
    <row r="46" spans="1:11" s="30" customFormat="1" ht="40.5">
      <c r="A46" s="29" t="s">
        <v>41</v>
      </c>
      <c r="B46" s="155" t="s">
        <v>107</v>
      </c>
      <c r="C46" s="31" t="s">
        <v>42</v>
      </c>
      <c r="D46" s="147">
        <f>IF(D45="","",D43*60*D45)</f>
        <v>30000</v>
      </c>
      <c r="E46" s="148" t="str">
        <f>IF(E45="","",E43*60*E45)</f>
        <v/>
      </c>
      <c r="F46" s="119"/>
      <c r="G46" s="149" t="str">
        <f>IF(G45="","",G43*60*G45)</f>
        <v/>
      </c>
      <c r="H46" s="119"/>
      <c r="I46" s="150" t="str">
        <f>IF(I45="","",I43*60*I45)</f>
        <v/>
      </c>
      <c r="J46" s="150" t="str">
        <f>IF(J45="","",J43*60*J45)</f>
        <v/>
      </c>
      <c r="K46" s="150" t="str">
        <f>IF(K45="","",K43*60*K45)</f>
        <v/>
      </c>
    </row>
    <row r="47" spans="1:11" s="30" customFormat="1" ht="40.5">
      <c r="A47" s="29" t="s">
        <v>43</v>
      </c>
      <c r="B47" s="155" t="s">
        <v>108</v>
      </c>
      <c r="C47" s="31" t="s">
        <v>44</v>
      </c>
      <c r="D47" s="147">
        <f>IF(D46="","",D46*D44)</f>
        <v>150000</v>
      </c>
      <c r="E47" s="148" t="str">
        <f>IF(E46="","",E46*E44)</f>
        <v/>
      </c>
      <c r="F47" s="119"/>
      <c r="G47" s="149" t="str">
        <f>IF(G46="","",G46*G44)</f>
        <v/>
      </c>
      <c r="H47" s="119"/>
      <c r="I47" s="150" t="str">
        <f>IF(I46="","",I46*I44)</f>
        <v/>
      </c>
      <c r="J47" s="150" t="str">
        <f>IF(J46="","",J46*J44)</f>
        <v/>
      </c>
      <c r="K47" s="150" t="str">
        <f>IF(K46="","",K46*K44)</f>
        <v/>
      </c>
    </row>
    <row r="48" spans="1:11" s="30" customFormat="1" ht="40.5">
      <c r="A48" s="29" t="s">
        <v>45</v>
      </c>
      <c r="B48" s="155" t="s">
        <v>101</v>
      </c>
      <c r="C48" s="29"/>
      <c r="D48" s="151">
        <v>150000</v>
      </c>
      <c r="E48" s="152"/>
      <c r="F48" s="119"/>
      <c r="G48" s="153"/>
      <c r="H48" s="119"/>
      <c r="I48" s="154"/>
      <c r="J48" s="154"/>
      <c r="K48" s="154"/>
    </row>
    <row r="49" spans="1:11" s="30" customFormat="1" ht="40.5">
      <c r="A49" s="29" t="s">
        <v>46</v>
      </c>
      <c r="B49" s="155" t="s">
        <v>109</v>
      </c>
      <c r="C49" s="31" t="s">
        <v>47</v>
      </c>
      <c r="D49" s="147">
        <f>IF(D47="","",D47*D40)</f>
        <v>133831.25</v>
      </c>
      <c r="E49" s="148" t="str">
        <f>IF(E47="","",E47*E40)</f>
        <v/>
      </c>
      <c r="F49" s="119"/>
      <c r="G49" s="149" t="str">
        <f>IF(G47="","",G47*G40)</f>
        <v/>
      </c>
      <c r="H49" s="119"/>
      <c r="I49" s="150" t="str">
        <f>IF(I47="","",I47*I40)</f>
        <v/>
      </c>
      <c r="J49" s="150" t="str">
        <f>IF(J47="","",J47*J40)</f>
        <v/>
      </c>
      <c r="K49" s="150" t="str">
        <f>IF(K47="","",K47*K40)</f>
        <v/>
      </c>
    </row>
    <row r="50" spans="1:11" s="30" customFormat="1" ht="40.5">
      <c r="A50" s="29" t="s">
        <v>48</v>
      </c>
      <c r="B50" s="155" t="s">
        <v>110</v>
      </c>
      <c r="C50" s="31" t="s">
        <v>49</v>
      </c>
      <c r="D50" s="147">
        <f>IF(D44="","",D48/D44)</f>
        <v>30000</v>
      </c>
      <c r="E50" s="148" t="str">
        <f>IF(E44="","",E48/E44)</f>
        <v/>
      </c>
      <c r="F50" s="119"/>
      <c r="G50" s="149" t="str">
        <f>IF(G44="","",G48/G44)</f>
        <v/>
      </c>
      <c r="H50" s="119"/>
      <c r="I50" s="150" t="str">
        <f>IF(I44="","",I48/I44)</f>
        <v/>
      </c>
      <c r="J50" s="150" t="str">
        <f>IF(J44="","",J48/J44)</f>
        <v/>
      </c>
      <c r="K50" s="150" t="str">
        <f>IF(K44="","",K48/K44)</f>
        <v/>
      </c>
    </row>
    <row r="51" spans="1:11" s="30" customFormat="1" ht="40.5">
      <c r="A51" s="29" t="s">
        <v>50</v>
      </c>
      <c r="B51" s="155" t="s">
        <v>111</v>
      </c>
      <c r="C51" s="31" t="s">
        <v>51</v>
      </c>
      <c r="D51" s="147">
        <f>IF(D46="","",D46*D40)</f>
        <v>26766.25</v>
      </c>
      <c r="E51" s="148" t="str">
        <f>IF(E46="","",E46*E40)</f>
        <v/>
      </c>
      <c r="F51" s="119"/>
      <c r="G51" s="149" t="str">
        <f>IF(G46="","",G46*G40)</f>
        <v/>
      </c>
      <c r="H51" s="119"/>
      <c r="I51" s="150" t="str">
        <f>IF(I46="","",I46*I40)</f>
        <v/>
      </c>
      <c r="J51" s="150" t="str">
        <f>IF(J46="","",J46*J40)</f>
        <v/>
      </c>
      <c r="K51" s="150" t="str">
        <f>IF(K46="","",K46*K40)</f>
        <v/>
      </c>
    </row>
    <row r="52" spans="1:11" s="30" customFormat="1" ht="41.25" thickBot="1">
      <c r="A52" s="29" t="s">
        <v>52</v>
      </c>
      <c r="B52" s="155" t="s">
        <v>112</v>
      </c>
      <c r="C52" s="31" t="s">
        <v>13</v>
      </c>
      <c r="D52" s="115">
        <f>IF(D50="","",(D51-D50)/D50)</f>
        <v>-0.10779166666666666</v>
      </c>
      <c r="E52" s="110" t="str">
        <f>IF(E50="","",(E51-E50)/E50)</f>
        <v/>
      </c>
      <c r="G52" s="116" t="str">
        <f>IF(G50="","",(G51-G50)/G50)</f>
        <v/>
      </c>
      <c r="I52" s="49" t="str">
        <f>IF(I50="","",(I51-I50)/I50)</f>
        <v/>
      </c>
      <c r="J52" s="49" t="str">
        <f>IF(J50="","",(J51-J50)/J50)</f>
        <v/>
      </c>
      <c r="K52" s="49" t="str">
        <f>IF(K50="","",(K51-K50)/K50)</f>
        <v/>
      </c>
    </row>
    <row r="53" spans="1:11" s="30" customFormat="1" ht="21" thickBot="1">
      <c r="A53" s="29"/>
      <c r="B53" s="29"/>
      <c r="C53" s="31"/>
      <c r="D53" s="50"/>
      <c r="E53" s="50"/>
      <c r="G53" s="50"/>
      <c r="I53" s="50"/>
      <c r="J53" s="50"/>
      <c r="K53" s="50"/>
    </row>
    <row r="54" spans="1:11" s="30" customFormat="1" ht="41.25" thickBot="1">
      <c r="A54" s="29"/>
      <c r="B54" s="155" t="s">
        <v>113</v>
      </c>
      <c r="C54" s="62" t="str">
        <f>IF(G52="","",MIN(D52:J52))</f>
        <v/>
      </c>
      <c r="D54" s="45"/>
      <c r="I54" s="45"/>
      <c r="K54" s="45"/>
    </row>
    <row r="55" spans="1:11" s="30" customFormat="1" ht="20.25">
      <c r="A55" s="29"/>
      <c r="B55" s="29"/>
      <c r="C55" s="29"/>
      <c r="D55" s="29"/>
      <c r="E55" s="29"/>
      <c r="K55" s="29"/>
    </row>
    <row r="56" spans="1:11" s="51" customFormat="1" ht="20.25">
      <c r="A56" s="52"/>
      <c r="B56" s="53" t="s">
        <v>53</v>
      </c>
      <c r="C56" s="54"/>
      <c r="D56" s="54"/>
      <c r="E56" s="55"/>
      <c r="G56" s="56"/>
      <c r="I56" s="56"/>
      <c r="J56" s="56"/>
      <c r="K56" s="54"/>
    </row>
    <row r="57" spans="1:11" s="4" customFormat="1">
      <c r="A57" s="3"/>
      <c r="B57" s="5"/>
      <c r="C57" s="3"/>
      <c r="D57" s="3"/>
      <c r="E57" s="3"/>
      <c r="K57" s="3"/>
    </row>
    <row r="58" spans="1:11" s="61" customFormat="1" ht="25.5" customHeight="1">
      <c r="A58" s="59"/>
      <c r="B58" s="80" t="s">
        <v>67</v>
      </c>
      <c r="C58" s="60" t="s">
        <v>68</v>
      </c>
      <c r="E58" s="59"/>
      <c r="K58" s="59"/>
    </row>
    <row r="59" spans="1:11" s="61" customFormat="1" ht="26.25">
      <c r="A59" s="59"/>
      <c r="B59" s="59"/>
      <c r="C59" s="60" t="s">
        <v>69</v>
      </c>
      <c r="E59" s="59"/>
      <c r="K59" s="59"/>
    </row>
    <row r="60" spans="1:11" s="61" customFormat="1" ht="26.25">
      <c r="A60" s="59"/>
      <c r="B60" s="59"/>
      <c r="C60" s="60" t="s">
        <v>75</v>
      </c>
      <c r="E60" s="59"/>
      <c r="K60" s="59"/>
    </row>
    <row r="61" spans="1:11" s="61" customFormat="1" ht="26.25">
      <c r="A61" s="59"/>
      <c r="B61" s="59"/>
      <c r="C61" s="60" t="s">
        <v>70</v>
      </c>
      <c r="E61" s="59"/>
      <c r="K61" s="59"/>
    </row>
    <row r="62" spans="1:11" s="4" customFormat="1">
      <c r="A62" s="3"/>
      <c r="B62" s="5"/>
      <c r="C62" s="3"/>
      <c r="D62" s="3"/>
      <c r="E62" s="5"/>
      <c r="K62" s="3"/>
    </row>
    <row r="63" spans="1:11" s="4" customFormat="1">
      <c r="A63" s="3"/>
      <c r="B63" s="5"/>
      <c r="C63" s="3"/>
      <c r="D63" s="3"/>
      <c r="E63" s="5"/>
      <c r="K63" s="3"/>
    </row>
    <row r="64" spans="1:11" s="4" customFormat="1">
      <c r="A64" s="3"/>
      <c r="B64" s="5"/>
      <c r="C64" s="3"/>
      <c r="D64" s="9"/>
      <c r="E64" s="5"/>
    </row>
    <row r="65" spans="1:11" s="4" customFormat="1">
      <c r="A65" s="3"/>
      <c r="B65" s="5"/>
      <c r="C65" s="3"/>
      <c r="D65" s="3"/>
      <c r="E65" s="5"/>
      <c r="J65" s="8"/>
      <c r="K65" s="8"/>
    </row>
    <row r="66" spans="1:11" s="4" customFormat="1">
      <c r="A66" s="3"/>
      <c r="B66" s="5"/>
      <c r="C66" s="3"/>
      <c r="D66" s="3"/>
      <c r="E66" s="5"/>
      <c r="J66" s="8"/>
      <c r="K66" s="8"/>
    </row>
    <row r="67" spans="1:11" s="4" customFormat="1">
      <c r="A67" s="3"/>
      <c r="B67" s="5"/>
      <c r="C67" s="3"/>
      <c r="D67" s="3"/>
      <c r="E67" s="8"/>
      <c r="J67" s="8"/>
      <c r="K67" s="10"/>
    </row>
    <row r="68" spans="1:11" s="4" customFormat="1">
      <c r="A68" s="3"/>
      <c r="B68" s="5"/>
      <c r="C68" s="3"/>
      <c r="D68" s="3"/>
      <c r="E68" s="8"/>
      <c r="K68" s="10"/>
    </row>
    <row r="69" spans="1:11" s="4" customFormat="1">
      <c r="A69" s="3"/>
      <c r="B69" s="5"/>
      <c r="C69" s="3"/>
      <c r="D69" s="3"/>
      <c r="E69" s="8"/>
      <c r="K69" s="10"/>
    </row>
    <row r="70" spans="1:11" s="4" customFormat="1">
      <c r="A70" s="3"/>
      <c r="B70" s="5"/>
      <c r="C70" s="3"/>
      <c r="D70" s="3"/>
      <c r="E70" s="8"/>
      <c r="K70" s="3"/>
    </row>
    <row r="71" spans="1:11" s="4" customFormat="1">
      <c r="A71" s="3"/>
      <c r="B71" s="5"/>
      <c r="C71" s="3"/>
      <c r="D71" s="3"/>
      <c r="E71" s="8"/>
    </row>
    <row r="72" spans="1:11" s="4" customFormat="1">
      <c r="A72" s="3"/>
      <c r="B72" s="5"/>
      <c r="C72" s="3"/>
      <c r="D72" s="3"/>
      <c r="E72" s="8"/>
      <c r="K72" s="3"/>
    </row>
    <row r="73" spans="1:11" s="4" customFormat="1">
      <c r="A73" s="3"/>
      <c r="B73" s="5"/>
      <c r="C73" s="3"/>
      <c r="D73" s="3"/>
      <c r="K73" s="3"/>
    </row>
    <row r="74" spans="1:11" s="4" customFormat="1">
      <c r="A74" s="3"/>
      <c r="B74" s="5"/>
      <c r="C74" s="3"/>
      <c r="D74" s="3"/>
      <c r="K74" s="3"/>
    </row>
    <row r="75" spans="1:11" s="4" customFormat="1">
      <c r="A75" s="3"/>
      <c r="B75" s="5"/>
      <c r="C75" s="3"/>
      <c r="D75" s="3"/>
      <c r="K75" s="3"/>
    </row>
    <row r="76" spans="1:11" s="4" customFormat="1">
      <c r="A76" s="3"/>
      <c r="B76" s="5"/>
      <c r="C76" s="6"/>
      <c r="D76" s="3"/>
      <c r="K76" s="3"/>
    </row>
    <row r="77" spans="1:11" s="4" customFormat="1">
      <c r="A77" s="3"/>
      <c r="B77" s="5"/>
      <c r="C77" s="3"/>
      <c r="D77" s="3"/>
      <c r="K77" s="3"/>
    </row>
    <row r="78" spans="1:11" s="4" customFormat="1">
      <c r="A78" s="3"/>
      <c r="B78" s="5"/>
      <c r="C78" s="3"/>
      <c r="D78" s="3"/>
      <c r="K78" s="3"/>
    </row>
    <row r="79" spans="1:11" s="4" customFormat="1">
      <c r="A79" s="3"/>
      <c r="B79" s="5"/>
      <c r="C79" s="3"/>
      <c r="D79" s="3"/>
      <c r="K79" s="3"/>
    </row>
    <row r="80" spans="1:11" s="4" customFormat="1">
      <c r="A80" s="3"/>
      <c r="B80" s="5"/>
      <c r="C80" s="3"/>
      <c r="D80" s="3"/>
      <c r="K80" s="3"/>
    </row>
    <row r="81" spans="1:11" s="4" customFormat="1">
      <c r="A81" s="3"/>
      <c r="B81" s="5"/>
      <c r="C81" s="6"/>
      <c r="D81" s="3"/>
      <c r="K81" s="3"/>
    </row>
    <row r="82" spans="1:11" s="4" customFormat="1">
      <c r="A82" s="3"/>
      <c r="B82" s="5"/>
      <c r="C82" s="3"/>
      <c r="D82" s="3"/>
      <c r="K82" s="3"/>
    </row>
    <row r="83" spans="1:11" s="4" customFormat="1">
      <c r="A83" s="3"/>
      <c r="B83" s="5"/>
      <c r="C83" s="3"/>
      <c r="D83" s="3"/>
      <c r="K83" s="3"/>
    </row>
    <row r="84" spans="1:11" s="4" customFormat="1">
      <c r="A84" s="3"/>
      <c r="B84" s="5"/>
      <c r="C84" s="3"/>
      <c r="D84" s="3"/>
      <c r="K84" s="3"/>
    </row>
    <row r="85" spans="1:11" s="4" customFormat="1">
      <c r="A85" s="3"/>
      <c r="B85" s="5"/>
      <c r="C85" s="6"/>
      <c r="D85" s="3"/>
      <c r="E85" s="3"/>
      <c r="K85" s="3"/>
    </row>
    <row r="86" spans="1:11" s="4" customFormat="1">
      <c r="A86" s="3"/>
      <c r="B86" s="5"/>
      <c r="C86" s="6"/>
      <c r="D86" s="3"/>
      <c r="E86" s="3"/>
      <c r="K86" s="3"/>
    </row>
    <row r="87" spans="1:11" s="4" customFormat="1">
      <c r="A87" s="3"/>
      <c r="B87" s="5"/>
      <c r="C87" s="6"/>
      <c r="D87" s="3"/>
      <c r="E87" s="3"/>
      <c r="K87" s="3"/>
    </row>
    <row r="88" spans="1:11" s="4" customFormat="1">
      <c r="A88" s="3"/>
      <c r="B88" s="5"/>
      <c r="C88" s="11"/>
      <c r="D88" s="3"/>
      <c r="E88" s="3"/>
      <c r="K88" s="3"/>
    </row>
    <row r="89" spans="1:11" s="4" customFormat="1">
      <c r="A89" s="3"/>
      <c r="B89" s="5"/>
      <c r="C89" s="6"/>
      <c r="D89" s="3"/>
      <c r="E89" s="3"/>
      <c r="K89" s="3"/>
    </row>
    <row r="90" spans="1:11" s="4" customFormat="1">
      <c r="A90" s="3"/>
      <c r="B90" s="5"/>
      <c r="C90" s="6"/>
      <c r="D90" s="3"/>
      <c r="E90" s="3"/>
      <c r="K90" s="3"/>
    </row>
    <row r="91" spans="1:11" s="4" customFormat="1">
      <c r="A91" s="3"/>
      <c r="B91" s="5"/>
      <c r="C91" s="6"/>
      <c r="D91" s="3"/>
      <c r="E91" s="3"/>
      <c r="K91" s="3"/>
    </row>
    <row r="92" spans="1:11" s="4" customFormat="1">
      <c r="A92" s="3"/>
      <c r="B92" s="5"/>
      <c r="C92" s="6"/>
      <c r="D92" s="6"/>
      <c r="E92" s="3"/>
      <c r="K92" s="3"/>
    </row>
    <row r="93" spans="1:11" s="4" customFormat="1">
      <c r="A93" s="3"/>
      <c r="B93" s="5"/>
      <c r="C93" s="3"/>
      <c r="D93" s="3"/>
      <c r="E93" s="3"/>
      <c r="K93" s="3"/>
    </row>
    <row r="94" spans="1:11" s="4" customFormat="1">
      <c r="A94" s="3"/>
      <c r="B94" s="5"/>
      <c r="C94" s="3"/>
      <c r="D94" s="3"/>
      <c r="E94" s="3"/>
      <c r="K94" s="3"/>
    </row>
    <row r="95" spans="1:11" s="4" customFormat="1">
      <c r="A95" s="3"/>
      <c r="B95" s="5"/>
      <c r="C95" s="3"/>
      <c r="D95" s="3"/>
      <c r="E95" s="3"/>
      <c r="K95" s="3"/>
    </row>
    <row r="96" spans="1:11" s="4" customFormat="1">
      <c r="A96" s="3"/>
      <c r="B96" s="5"/>
      <c r="C96" s="3"/>
      <c r="D96" s="3"/>
      <c r="E96" s="3"/>
      <c r="K96" s="3"/>
    </row>
    <row r="97" spans="1:11" s="4" customFormat="1">
      <c r="A97" s="3"/>
      <c r="B97" s="5"/>
      <c r="C97" s="3"/>
      <c r="D97" s="3"/>
      <c r="E97" s="3"/>
      <c r="K97" s="3"/>
    </row>
    <row r="98" spans="1:11" s="7" customFormat="1">
      <c r="A98" s="9"/>
    </row>
    <row r="99" spans="1:11" s="7" customFormat="1">
      <c r="A99" s="9"/>
    </row>
    <row r="100" spans="1:11" s="7" customFormat="1">
      <c r="A100" s="9"/>
    </row>
    <row r="101" spans="1:11" s="7" customFormat="1">
      <c r="A101" s="9"/>
    </row>
    <row r="102" spans="1:11" s="7" customFormat="1">
      <c r="A102" s="9"/>
    </row>
    <row r="103" spans="1:11" s="7" customFormat="1">
      <c r="A103" s="9"/>
    </row>
    <row r="104" spans="1:11" s="7" customFormat="1">
      <c r="A104" s="9"/>
    </row>
    <row r="105" spans="1:11" s="7" customFormat="1">
      <c r="A105" s="9"/>
    </row>
    <row r="106" spans="1:11" s="7" customFormat="1">
      <c r="A106" s="9"/>
    </row>
    <row r="107" spans="1:11" s="7" customFormat="1">
      <c r="A107" s="9"/>
    </row>
    <row r="108" spans="1:11" s="7" customFormat="1">
      <c r="A108" s="9"/>
    </row>
    <row r="109" spans="1:11" s="7" customFormat="1">
      <c r="A109" s="9"/>
    </row>
    <row r="110" spans="1:11" s="7" customFormat="1">
      <c r="A110" s="9"/>
    </row>
    <row r="111" spans="1:11" s="7" customFormat="1">
      <c r="A111" s="9"/>
    </row>
    <row r="112" spans="1:11" s="7" customFormat="1">
      <c r="A112" s="9"/>
    </row>
    <row r="113" spans="1:1" s="7" customFormat="1">
      <c r="A113" s="9"/>
    </row>
    <row r="114" spans="1:1" s="7" customFormat="1">
      <c r="A114" s="9"/>
    </row>
    <row r="115" spans="1:1" s="7" customFormat="1">
      <c r="A115" s="9"/>
    </row>
    <row r="116" spans="1:1" s="7" customFormat="1">
      <c r="A116" s="9"/>
    </row>
    <row r="117" spans="1:1" s="7" customFormat="1">
      <c r="A117" s="9"/>
    </row>
    <row r="118" spans="1:1" s="7" customFormat="1">
      <c r="A118" s="9"/>
    </row>
    <row r="119" spans="1:1" s="7" customFormat="1">
      <c r="A119" s="9"/>
    </row>
    <row r="120" spans="1:1" s="7" customFormat="1">
      <c r="A120" s="9"/>
    </row>
    <row r="121" spans="1:1" s="7" customFormat="1">
      <c r="A121" s="9"/>
    </row>
    <row r="122" spans="1:1" s="7" customFormat="1">
      <c r="A122" s="9"/>
    </row>
    <row r="123" spans="1:1" s="7" customFormat="1">
      <c r="A123" s="9"/>
    </row>
    <row r="124" spans="1:1" s="7" customFormat="1">
      <c r="A124" s="9"/>
    </row>
    <row r="125" spans="1:1" s="7" customFormat="1">
      <c r="A125" s="9"/>
    </row>
    <row r="126" spans="1:1" s="7" customFormat="1">
      <c r="A126" s="9"/>
    </row>
    <row r="127" spans="1:1" s="7" customFormat="1">
      <c r="A127" s="9"/>
    </row>
    <row r="128" spans="1:1" s="7" customFormat="1">
      <c r="A128" s="9"/>
    </row>
    <row r="129" spans="1:1" s="7" customFormat="1">
      <c r="A129" s="9"/>
    </row>
    <row r="130" spans="1:1" s="7" customFormat="1">
      <c r="A130" s="9"/>
    </row>
    <row r="131" spans="1:1" s="7" customFormat="1">
      <c r="A131" s="9"/>
    </row>
    <row r="132" spans="1:1" s="7" customFormat="1">
      <c r="A132" s="9"/>
    </row>
    <row r="133" spans="1:1" s="7" customFormat="1">
      <c r="A133" s="9"/>
    </row>
    <row r="134" spans="1:1" s="7" customFormat="1">
      <c r="A134" s="9"/>
    </row>
    <row r="135" spans="1:1" s="7" customFormat="1">
      <c r="A135" s="9"/>
    </row>
    <row r="136" spans="1:1" s="7" customFormat="1">
      <c r="A136" s="9"/>
    </row>
    <row r="137" spans="1:1" s="7" customFormat="1">
      <c r="A137" s="9"/>
    </row>
    <row r="138" spans="1:1" s="7" customFormat="1">
      <c r="A138" s="9"/>
    </row>
    <row r="139" spans="1:1" s="7" customFormat="1">
      <c r="A139" s="9"/>
    </row>
  </sheetData>
  <mergeCells count="3">
    <mergeCell ref="D1:E1"/>
    <mergeCell ref="D2:E2"/>
    <mergeCell ref="D3:E3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0" orientation="landscape" r:id="rId1"/>
  <headerFooter alignWithMargins="0">
    <oddHeader xml:space="preserve">&amp;Rrevision level #5
revision date : 20/11/2000
</oddHeader>
    <oddFooter>&amp;LPage 11 of 23
out of the Launch Readiness Review Supplier Pack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past</vt:lpstr>
      <vt:lpstr>OEE result</vt:lpstr>
      <vt:lpstr>'OEE result'!Yazdırma_Alanı</vt:lpstr>
    </vt:vector>
  </TitlesOfParts>
  <Company>Ford Aus- und Weiterbildung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Jörgen Klouth</dc:creator>
  <cp:lastModifiedBy>ISQ</cp:lastModifiedBy>
  <cp:lastPrinted>2010-09-20T07:37:06Z</cp:lastPrinted>
  <dcterms:created xsi:type="dcterms:W3CDTF">1998-04-29T15:33:30Z</dcterms:created>
  <dcterms:modified xsi:type="dcterms:W3CDTF">2019-02-21T11:42:14Z</dcterms:modified>
</cp:coreProperties>
</file>